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 firstSheet="4" activeTab="4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10" r:id="rId9"/>
  </sheets>
  <calcPr calcId="124519" concurrentCalc="0"/>
</workbook>
</file>

<file path=xl/calcChain.xml><?xml version="1.0" encoding="utf-8"?>
<calcChain xmlns="http://schemas.openxmlformats.org/spreadsheetml/2006/main">
  <c r="C13" i="10"/>
  <c r="C12"/>
  <c r="C11"/>
  <c r="F10"/>
  <c r="E10"/>
  <c r="D10"/>
  <c r="C10" s="1"/>
  <c r="C9"/>
  <c r="F8"/>
  <c r="E8"/>
  <c r="D8"/>
  <c r="C8" s="1"/>
  <c r="F7"/>
  <c r="E7"/>
  <c r="D7"/>
  <c r="C7" s="1"/>
  <c r="K6" i="8"/>
  <c r="H7"/>
  <c r="G7"/>
  <c r="H8"/>
  <c r="G8"/>
  <c r="I8" i="6"/>
  <c r="H8" s="1"/>
  <c r="G8" s="1"/>
  <c r="I9"/>
  <c r="I12"/>
  <c r="I13"/>
  <c r="H13" s="1"/>
  <c r="G13" s="1"/>
  <c r="D31" i="5"/>
  <c r="G22" i="4"/>
  <c r="H7"/>
  <c r="G7" s="1"/>
  <c r="H8"/>
  <c r="G8" s="1"/>
  <c r="H9"/>
  <c r="I11" i="3"/>
  <c r="H11" s="1"/>
  <c r="G11" s="1"/>
  <c r="I15"/>
  <c r="H24"/>
  <c r="G24" s="1"/>
  <c r="H9" i="8"/>
  <c r="G9"/>
  <c r="H6"/>
  <c r="G6"/>
  <c r="G20" i="7"/>
  <c r="G19"/>
  <c r="G18"/>
  <c r="G17"/>
  <c r="G16"/>
  <c r="G15"/>
  <c r="G14"/>
  <c r="G13"/>
  <c r="G12"/>
  <c r="G11"/>
  <c r="G10"/>
  <c r="G9"/>
  <c r="G8"/>
  <c r="G7"/>
  <c r="G6"/>
  <c r="H33" i="6"/>
  <c r="G33" s="1"/>
  <c r="H32"/>
  <c r="G32" s="1"/>
  <c r="H31"/>
  <c r="G31" s="1"/>
  <c r="H30"/>
  <c r="G30" s="1"/>
  <c r="H29"/>
  <c r="G29" s="1"/>
  <c r="H28"/>
  <c r="G28"/>
  <c r="H27"/>
  <c r="G27" s="1"/>
  <c r="H26"/>
  <c r="G26" s="1"/>
  <c r="H25"/>
  <c r="G25" s="1"/>
  <c r="H21"/>
  <c r="G21" s="1"/>
  <c r="H20"/>
  <c r="G20" s="1"/>
  <c r="H19"/>
  <c r="G19" s="1"/>
  <c r="H18"/>
  <c r="G18" s="1"/>
  <c r="H17"/>
  <c r="G17"/>
  <c r="H16"/>
  <c r="G16" s="1"/>
  <c r="H14"/>
  <c r="G14" s="1"/>
  <c r="H12"/>
  <c r="G12" s="1"/>
  <c r="H9"/>
  <c r="G9" s="1"/>
  <c r="H6"/>
  <c r="G6" s="1"/>
  <c r="D35" i="5"/>
  <c r="D33"/>
  <c r="G31"/>
  <c r="B31"/>
  <c r="B35" s="1"/>
  <c r="G29"/>
  <c r="D28"/>
  <c r="D27"/>
  <c r="D26"/>
  <c r="D25"/>
  <c r="D24"/>
  <c r="D23"/>
  <c r="D22"/>
  <c r="D21"/>
  <c r="D19"/>
  <c r="D18"/>
  <c r="D17"/>
  <c r="D16"/>
  <c r="D15"/>
  <c r="D14"/>
  <c r="D13"/>
  <c r="D12"/>
  <c r="D11"/>
  <c r="D10"/>
  <c r="D9"/>
  <c r="D8"/>
  <c r="D7"/>
  <c r="G35" i="4"/>
  <c r="G34"/>
  <c r="G33"/>
  <c r="G32"/>
  <c r="G31"/>
  <c r="G30"/>
  <c r="G29"/>
  <c r="G28"/>
  <c r="G27"/>
  <c r="G23"/>
  <c r="G21"/>
  <c r="G20"/>
  <c r="G19"/>
  <c r="G18"/>
  <c r="G17"/>
  <c r="G16"/>
  <c r="G14"/>
  <c r="G9"/>
  <c r="G6"/>
  <c r="H37" i="3"/>
  <c r="G37" s="1"/>
  <c r="H36"/>
  <c r="G36" s="1"/>
  <c r="H35"/>
  <c r="G35" s="1"/>
  <c r="H34"/>
  <c r="G34" s="1"/>
  <c r="H33"/>
  <c r="G33" s="1"/>
  <c r="H32"/>
  <c r="G32" s="1"/>
  <c r="H31"/>
  <c r="G31" s="1"/>
  <c r="H30"/>
  <c r="G30" s="1"/>
  <c r="H29"/>
  <c r="G29" s="1"/>
  <c r="H25"/>
  <c r="G25" s="1"/>
  <c r="H23"/>
  <c r="G23" s="1"/>
  <c r="H22"/>
  <c r="G22" s="1"/>
  <c r="H21"/>
  <c r="G21" s="1"/>
  <c r="H20"/>
  <c r="G20" s="1"/>
  <c r="H19"/>
  <c r="G19" s="1"/>
  <c r="H18"/>
  <c r="G18" s="1"/>
  <c r="H16"/>
  <c r="G16" s="1"/>
  <c r="G15" s="1"/>
  <c r="H14"/>
  <c r="G14" s="1"/>
  <c r="H10"/>
  <c r="G10" s="1"/>
  <c r="H9"/>
  <c r="G9" s="1"/>
  <c r="H8"/>
  <c r="G8" s="1"/>
  <c r="D30" i="2"/>
  <c r="B37"/>
  <c r="I7" i="6" l="1"/>
  <c r="H7" s="1"/>
  <c r="G7" s="1"/>
  <c r="H15" i="3"/>
</calcChain>
</file>

<file path=xl/sharedStrings.xml><?xml version="1.0" encoding="utf-8"?>
<sst xmlns="http://schemas.openxmlformats.org/spreadsheetml/2006/main" count="504" uniqueCount="212">
  <si>
    <t>部门预算批复表</t>
  </si>
  <si>
    <t>部门预算批复表1</t>
  </si>
  <si>
    <t>收支预算总表</t>
  </si>
  <si>
    <t>部门（单位）：青岛董家口经济区管理委员会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</si>
  <si>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</si>
  <si>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</si>
  <si>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</si>
  <si>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</si>
  <si>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</si>
  <si>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</si>
  <si>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</si>
  <si>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</si>
  <si>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</si>
  <si>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</si>
  <si>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</si>
  <si>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</si>
  <si>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</si>
  <si>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</si>
  <si>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</si>
  <si>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</si>
  <si>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</si>
  <si>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</si>
  <si>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</si>
  <si>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</si>
  <si>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</si>
  <si>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</si>
  <si>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</si>
  <si>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</si>
  <si>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</si>
  <si>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</si>
  <si>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</si>
  <si>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</si>
  <si>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</si>
  <si>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</si>
  <si>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</si>
  <si>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</si>
  <si>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</si>
  <si>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</si>
  <si>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</si>
  <si>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</si>
  <si>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</si>
  <si>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</si>
  <si>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</si>
  <si>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</si>
  <si>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</si>
  <si>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</si>
  <si>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</si>
  <si>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</si>
  <si>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</si>
  <si>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</si>
  <si>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</si>
  <si>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</si>
  <si>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</si>
  <si>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</si>
  <si>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</si>
  <si>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</si>
  <si>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</si>
  <si>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</si>
  <si>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</si>
  <si>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</si>
  <si>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</si>
  <si>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</si>
  <si>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</si>
  <si>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</si>
  <si>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</si>
  <si>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</si>
  <si>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</si>
  <si>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</si>
  <si>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</si>
  <si>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</si>
  <si>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</si>
  <si>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</si>
  <si>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</si>
  <si>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</si>
  <si>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</si>
  <si>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</si>
  <si>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</si>
  <si>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</si>
  <si>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</si>
  <si>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</si>
  <si>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</si>
  <si>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</si>
  <si>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211</t>
  </si>
  <si>
    <t>节能环保支出</t>
  </si>
  <si>
    <t>环境保护管理事务</t>
  </si>
  <si>
    <t>99</t>
  </si>
  <si>
    <t>其他环境保护管理事务支出</t>
  </si>
  <si>
    <t>212</t>
  </si>
  <si>
    <t>城乡社区支出</t>
  </si>
  <si>
    <t>02</t>
  </si>
  <si>
    <t>城乡社区规划与管理</t>
  </si>
  <si>
    <t>08</t>
  </si>
  <si>
    <t>国有土地使用权出让收入安排的支出</t>
  </si>
  <si>
    <t>城市建设支出</t>
  </si>
  <si>
    <t>220</t>
  </si>
  <si>
    <t>自然资源海洋气象等支出</t>
  </si>
  <si>
    <t>自然资源事务</t>
  </si>
  <si>
    <t>06</t>
  </si>
  <si>
    <t>自然资源利用与保护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</si>
  <si>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</si>
  <si>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</si>
  <si>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</si>
  <si>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</si>
  <si>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</si>
  <si>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</si>
  <si>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</si>
  <si>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安全监管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</si>
  <si>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</si>
  <si>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</si>
  <si>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</si>
  <si>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</si>
  <si>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</si>
  <si>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</si>
  <si>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</si>
  <si>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</si>
  <si>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</si>
  <si>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</si>
  <si>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</si>
  <si>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</si>
  <si>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</si>
  <si>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</si>
  <si>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</si>
  <si>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</si>
  <si>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</si>
  <si>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</si>
  <si>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</si>
  <si>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</si>
  <si>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</si>
  <si>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</si>
  <si>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</si>
  <si>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</si>
  <si>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</si>
  <si>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</si>
  <si>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</si>
  <si>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3114.65</t>
  </si>
  <si>
    <t>145.47</t>
  </si>
  <si>
    <t>301</t>
  </si>
  <si>
    <t>工资福利支出</t>
  </si>
  <si>
    <t>501</t>
  </si>
  <si>
    <t>机关工资福利支出</t>
  </si>
  <si>
    <t>　基本工资</t>
  </si>
  <si>
    <t>　工资奖金津补贴</t>
  </si>
  <si>
    <t>362.90</t>
  </si>
  <si>
    <t>　津贴补贴</t>
  </si>
  <si>
    <t>771.61</t>
  </si>
  <si>
    <t>　奖金</t>
  </si>
  <si>
    <t>16.36</t>
  </si>
  <si>
    <t>07</t>
  </si>
  <si>
    <t>　绩效工资</t>
  </si>
  <si>
    <t>1089.14</t>
  </si>
  <si>
    <t>　机关事业单位基本养老保险缴费</t>
  </si>
  <si>
    <t>　社会保障缴费</t>
  </si>
  <si>
    <t>320.76</t>
  </si>
  <si>
    <t>09</t>
  </si>
  <si>
    <t>　职业年金缴费</t>
  </si>
  <si>
    <t>160.38</t>
  </si>
  <si>
    <t>10</t>
  </si>
  <si>
    <t>　职工基本医疗保险缴费</t>
  </si>
  <si>
    <t>12</t>
  </si>
  <si>
    <t>　其他社会保障缴费</t>
  </si>
  <si>
    <t>18.04</t>
  </si>
  <si>
    <t>13</t>
  </si>
  <si>
    <t>　住房公积金</t>
  </si>
  <si>
    <t>215.08</t>
  </si>
  <si>
    <t>302</t>
  </si>
  <si>
    <t>商品和服务支出</t>
  </si>
  <si>
    <t>502</t>
  </si>
  <si>
    <t>机关商品和服务支出</t>
  </si>
  <si>
    <t>　办公费</t>
  </si>
  <si>
    <t>　办公经费</t>
  </si>
  <si>
    <t>106.34</t>
  </si>
  <si>
    <t>28</t>
  </si>
  <si>
    <t>　工会经费</t>
  </si>
  <si>
    <t>36.63</t>
  </si>
  <si>
    <t>31</t>
  </si>
  <si>
    <t>　公务用车运行维护费</t>
  </si>
  <si>
    <t>2.50</t>
  </si>
  <si>
    <t>部门预算批复表7</t>
  </si>
  <si>
    <t>政府性基金预算支出表</t>
  </si>
  <si>
    <t>二〇二五年二月</t>
    <phoneticPr fontId="17" type="noConversion"/>
  </si>
  <si>
    <t>06</t>
    <phoneticPr fontId="17" type="noConversion"/>
  </si>
  <si>
    <t>机关事业单位职业年金缴费支出</t>
    <phoneticPr fontId="17" type="noConversion"/>
  </si>
  <si>
    <t>资源勘探工业信息等支出</t>
  </si>
  <si>
    <t>制造业</t>
  </si>
  <si>
    <t>其他制造业支出</t>
  </si>
  <si>
    <t>215</t>
    <phoneticPr fontId="17" type="noConversion"/>
  </si>
  <si>
    <t>02</t>
    <phoneticPr fontId="17" type="noConversion"/>
  </si>
  <si>
    <t>99</t>
    <phoneticPr fontId="17" type="noConversion"/>
  </si>
  <si>
    <t>32</t>
    <phoneticPr fontId="17" type="noConversion"/>
  </si>
  <si>
    <t>组织事务</t>
  </si>
  <si>
    <t>其他组织事务支出</t>
  </si>
  <si>
    <t>229</t>
    <phoneticPr fontId="17" type="noConversion"/>
  </si>
  <si>
    <t>98</t>
    <phoneticPr fontId="17" type="noConversion"/>
  </si>
  <si>
    <t>其他支出</t>
  </si>
  <si>
    <t>超长期特别国债安排的其他支出</t>
  </si>
  <si>
    <t>部门预算财政拨款“三公”经费支出表</t>
  </si>
  <si>
    <t>预算单位编码及名称：[402]青岛董家口经济区管理委员会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</si>
  <si>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</si>
  <si>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</si>
  <si>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</si>
  <si>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</si>
  <si>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</si>
  <si>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</si>
  <si>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</si>
  <si>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</si>
  <si>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</si>
  <si>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</si>
  <si>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</si>
  <si>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</si>
  <si>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</si>
  <si>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</si>
  <si>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部门预算批复表8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</si>
</sst>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family val="3"/>
      <charset val="134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6" fillId="0" borderId="0">
      <alignment vertical="top"/>
    </xf>
  </cellStyleXfs>
  <cellXfs count="124">
    <xf numFmtId="0" fontId="0" fillId="0" borderId="0" xfId="0" applyFont="1">
      <alignment vertical="top"/>
    </xf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9" fontId="11" fillId="0" borderId="5" xfId="0" applyNumberFormat="1" applyFont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top" wrapText="1"/>
    </xf>
    <xf numFmtId="176" fontId="11" fillId="0" borderId="3" xfId="0" applyNumberFormat="1" applyFont="1" applyBorder="1" applyAlignment="1">
      <alignment horizontal="right" vertical="center"/>
    </xf>
    <xf numFmtId="0" fontId="0" fillId="0" borderId="8" xfId="0" applyFont="1" applyBorder="1">
      <alignment vertical="top"/>
    </xf>
    <xf numFmtId="178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6" fillId="0" borderId="0" xfId="3" applyFont="1">
      <alignment vertical="top"/>
    </xf>
    <xf numFmtId="0" fontId="19" fillId="0" borderId="10" xfId="3" applyFont="1" applyBorder="1" applyAlignment="1">
      <alignment horizontal="right" vertical="center"/>
    </xf>
    <xf numFmtId="0" fontId="19" fillId="0" borderId="11" xfId="3" applyFont="1" applyBorder="1" applyAlignment="1">
      <alignment horizontal="right" vertical="center"/>
    </xf>
    <xf numFmtId="0" fontId="19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23" fillId="0" borderId="0" xfId="0" applyFont="1" applyAlignment="1"/>
    <xf numFmtId="0" fontId="18" fillId="0" borderId="5" xfId="3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1" fillId="0" borderId="5" xfId="3" applyFont="1" applyBorder="1" applyAlignment="1">
      <alignment horizontal="center" vertical="center"/>
    </xf>
    <xf numFmtId="0" fontId="19" fillId="0" borderId="9" xfId="3" applyFont="1" applyBorder="1" applyAlignment="1">
      <alignment horizontal="left" vertical="center"/>
    </xf>
    <xf numFmtId="0" fontId="19" fillId="0" borderId="10" xfId="3" applyFont="1" applyBorder="1" applyAlignment="1">
      <alignment horizontal="left" vertical="center"/>
    </xf>
    <xf numFmtId="0" fontId="19" fillId="0" borderId="5" xfId="3" applyFont="1" applyBorder="1" applyAlignment="1">
      <alignment horizontal="center" vertical="center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H38" sqref="H38"/>
    </sheetView>
  </sheetViews>
  <sheetFormatPr defaultColWidth="8.88671875" defaultRowHeight="15" customHeight="1"/>
  <sheetData>
    <row r="1" spans="1:16" ht="25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5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</row>
    <row r="3" spans="1:16" ht="25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</row>
    <row r="4" spans="1:16" ht="25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</row>
    <row r="5" spans="1:16" ht="25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</row>
    <row r="6" spans="1:16" ht="46.5" customHeight="1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25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</row>
    <row r="8" spans="1:16" ht="25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</row>
    <row r="9" spans="1:16" ht="25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  <row r="10" spans="1:16" ht="25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</row>
    <row r="11" spans="1:16" ht="30" customHeight="1">
      <c r="A11" s="6"/>
      <c r="B11" s="6"/>
      <c r="C11" s="6"/>
      <c r="D11" s="6"/>
      <c r="E11" s="6"/>
      <c r="F11" s="6"/>
      <c r="G11" s="84" t="s">
        <v>179</v>
      </c>
      <c r="H11" s="84"/>
      <c r="I11" s="84"/>
      <c r="J11" s="84"/>
      <c r="K11" s="6"/>
      <c r="L11" s="6"/>
      <c r="M11" s="6"/>
      <c r="N11" s="6"/>
      <c r="O11" s="6"/>
      <c r="P11" s="5"/>
    </row>
    <row r="12" spans="1:16" ht="25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</row>
    <row r="13" spans="1:16" ht="25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</row>
    <row r="14" spans="1:16" ht="25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</row>
    <row r="15" spans="1:16" ht="25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/>
    </row>
    <row r="16" spans="1:16" ht="25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</row>
    <row r="17" spans="1:16" ht="25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</row>
    <row r="18" spans="1:16" ht="25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</row>
    <row r="19" spans="1:16" ht="25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</row>
  </sheetData>
  <mergeCells count="2">
    <mergeCell ref="A6:P6"/>
    <mergeCell ref="G11:J11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24" activePane="bottomLeft" state="frozen"/>
      <selection pane="bottomLeft" activeCell="G35" sqref="G35"/>
    </sheetView>
  </sheetViews>
  <sheetFormatPr defaultColWidth="8.88671875" defaultRowHeight="15" customHeight="1"/>
  <cols>
    <col min="1" max="1" width="34.33203125" customWidth="1"/>
    <col min="2" max="2" width="18.5546875" customWidth="1"/>
    <col min="3" max="3" width="34.33203125" customWidth="1"/>
    <col min="4" max="4" width="18.5546875" customWidth="1"/>
  </cols>
  <sheetData>
    <row r="1" spans="1:4" s="7" customFormat="1" ht="15" customHeight="1">
      <c r="A1" s="85" t="s">
        <v>1</v>
      </c>
      <c r="B1" s="85"/>
      <c r="C1" s="85"/>
      <c r="D1" s="85"/>
    </row>
    <row r="2" spans="1:4" s="8" customFormat="1" ht="40.5" customHeight="1">
      <c r="A2" s="86" t="s">
        <v>2</v>
      </c>
      <c r="B2" s="87"/>
      <c r="C2" s="87"/>
      <c r="D2" s="87"/>
    </row>
    <row r="3" spans="1:4" s="7" customFormat="1" ht="21" customHeight="1">
      <c r="A3" s="90" t="s">
        <v>3</v>
      </c>
      <c r="B3" s="90"/>
      <c r="C3" s="91"/>
      <c r="D3" s="10" t="s">
        <v>4</v>
      </c>
    </row>
    <row r="4" spans="1:4" s="11" customFormat="1" ht="21" customHeight="1">
      <c r="A4" s="88" t="s">
        <v>5</v>
      </c>
      <c r="B4" s="89"/>
      <c r="C4" s="88" t="s">
        <v>6</v>
      </c>
      <c r="D4" s="89"/>
    </row>
    <row r="5" spans="1:4" s="13" customFormat="1" ht="21" customHeight="1">
      <c r="A5" s="12" t="s">
        <v>7</v>
      </c>
      <c r="B5" s="12" t="s">
        <v>8</v>
      </c>
      <c r="C5" s="12" t="s">
        <v>7</v>
      </c>
      <c r="D5" s="12" t="s">
        <v>8</v>
      </c>
    </row>
    <row r="6" spans="1:4" ht="21" customHeight="1">
      <c r="A6" s="14" t="s">
        <v>9</v>
      </c>
      <c r="B6" s="63"/>
      <c r="C6" s="15" t="s">
        <v>10</v>
      </c>
      <c r="D6" s="63">
        <v>2767.1224130000001</v>
      </c>
    </row>
    <row r="7" spans="1:4" s="7" customFormat="1" ht="21" customHeight="1">
      <c r="A7" s="16" t="s">
        <v>11</v>
      </c>
      <c r="B7" s="63">
        <v>3806.9364850000002</v>
      </c>
      <c r="C7" s="15" t="s">
        <v>12</v>
      </c>
      <c r="D7" s="63"/>
    </row>
    <row r="8" spans="1:4" s="7" customFormat="1" ht="21" customHeight="1">
      <c r="A8" s="16" t="s">
        <v>13</v>
      </c>
      <c r="B8" s="63">
        <v>4508.3599999999997</v>
      </c>
      <c r="C8" s="15" t="s">
        <v>14</v>
      </c>
      <c r="D8" s="63"/>
    </row>
    <row r="9" spans="1:4" s="7" customFormat="1" ht="21" customHeight="1">
      <c r="A9" s="16" t="s">
        <v>15</v>
      </c>
      <c r="B9" s="63"/>
      <c r="C9" s="15" t="s">
        <v>16</v>
      </c>
      <c r="D9" s="63"/>
    </row>
    <row r="10" spans="1:4" s="7" customFormat="1" ht="21" customHeight="1">
      <c r="A10" s="16" t="s">
        <v>17</v>
      </c>
      <c r="B10" s="63"/>
      <c r="C10" s="15" t="s">
        <v>18</v>
      </c>
      <c r="D10" s="63"/>
    </row>
    <row r="11" spans="1:4" s="7" customFormat="1" ht="21" customHeight="1">
      <c r="A11" s="16" t="s">
        <v>19</v>
      </c>
      <c r="B11" s="63"/>
      <c r="C11" s="15" t="s">
        <v>20</v>
      </c>
      <c r="D11" s="63"/>
    </row>
    <row r="12" spans="1:4" s="7" customFormat="1" ht="21" customHeight="1">
      <c r="A12" s="16" t="s">
        <v>21</v>
      </c>
      <c r="B12" s="63"/>
      <c r="C12" s="15" t="s">
        <v>22</v>
      </c>
      <c r="D12" s="63"/>
    </row>
    <row r="13" spans="1:4" s="7" customFormat="1" ht="21" customHeight="1">
      <c r="A13" s="16" t="s">
        <v>23</v>
      </c>
      <c r="B13" s="63"/>
      <c r="C13" s="15" t="s">
        <v>24</v>
      </c>
      <c r="D13" s="63">
        <v>659.55907200000001</v>
      </c>
    </row>
    <row r="14" spans="1:4" s="7" customFormat="1" ht="21" customHeight="1">
      <c r="A14" s="16"/>
      <c r="B14" s="63"/>
      <c r="C14" s="15" t="s">
        <v>25</v>
      </c>
      <c r="D14" s="63"/>
    </row>
    <row r="15" spans="1:4" s="7" customFormat="1" ht="21" customHeight="1">
      <c r="A15" s="16"/>
      <c r="B15" s="63"/>
      <c r="C15" s="15" t="s">
        <v>26</v>
      </c>
      <c r="D15" s="63">
        <v>91.8</v>
      </c>
    </row>
    <row r="16" spans="1:4" s="7" customFormat="1" ht="21" customHeight="1">
      <c r="A16" s="16"/>
      <c r="B16" s="63"/>
      <c r="C16" s="15" t="s">
        <v>27</v>
      </c>
      <c r="D16" s="63">
        <v>4528.3599999999997</v>
      </c>
    </row>
    <row r="17" spans="1:4" s="7" customFormat="1" ht="21" customHeight="1">
      <c r="A17" s="16"/>
      <c r="B17" s="63"/>
      <c r="C17" s="15" t="s">
        <v>28</v>
      </c>
      <c r="D17" s="63"/>
    </row>
    <row r="18" spans="1:4" s="7" customFormat="1" ht="21" customHeight="1">
      <c r="A18" s="16"/>
      <c r="B18" s="63"/>
      <c r="C18" s="15" t="s">
        <v>29</v>
      </c>
      <c r="D18" s="63"/>
    </row>
    <row r="19" spans="1:4" s="7" customFormat="1" ht="21" customHeight="1">
      <c r="A19" s="16"/>
      <c r="B19" s="63"/>
      <c r="C19" s="15" t="s">
        <v>30</v>
      </c>
      <c r="D19" s="63">
        <v>10000</v>
      </c>
    </row>
    <row r="20" spans="1:4" s="7" customFormat="1" ht="21" customHeight="1">
      <c r="A20" s="16"/>
      <c r="B20" s="63"/>
      <c r="C20" s="15" t="s">
        <v>31</v>
      </c>
      <c r="D20" s="63"/>
    </row>
    <row r="21" spans="1:4" s="7" customFormat="1" ht="21" customHeight="1">
      <c r="A21" s="16"/>
      <c r="B21" s="63"/>
      <c r="C21" s="15" t="s">
        <v>32</v>
      </c>
      <c r="D21" s="63"/>
    </row>
    <row r="22" spans="1:4" s="7" customFormat="1" ht="21" customHeight="1">
      <c r="A22" s="16"/>
      <c r="B22" s="63"/>
      <c r="C22" s="15" t="s">
        <v>33</v>
      </c>
      <c r="D22" s="63"/>
    </row>
    <row r="23" spans="1:4" s="7" customFormat="1" ht="21" customHeight="1">
      <c r="A23" s="16"/>
      <c r="B23" s="63"/>
      <c r="C23" s="15" t="s">
        <v>34</v>
      </c>
      <c r="D23" s="63">
        <v>3.375</v>
      </c>
    </row>
    <row r="24" spans="1:4" s="7" customFormat="1" ht="21" customHeight="1">
      <c r="A24" s="16"/>
      <c r="B24" s="63"/>
      <c r="C24" s="15" t="s">
        <v>35</v>
      </c>
      <c r="D24" s="63">
        <v>215.08</v>
      </c>
    </row>
    <row r="25" spans="1:4" s="7" customFormat="1" ht="21" customHeight="1">
      <c r="A25" s="16"/>
      <c r="B25" s="63"/>
      <c r="C25" s="15" t="s">
        <v>36</v>
      </c>
      <c r="D25" s="63"/>
    </row>
    <row r="26" spans="1:4" s="7" customFormat="1" ht="21" customHeight="1">
      <c r="A26" s="16"/>
      <c r="B26" s="63"/>
      <c r="C26" s="15" t="s">
        <v>37</v>
      </c>
      <c r="D26" s="63"/>
    </row>
    <row r="27" spans="1:4" s="7" customFormat="1" ht="21" customHeight="1">
      <c r="A27" s="16"/>
      <c r="B27" s="63"/>
      <c r="C27" s="15" t="s">
        <v>38</v>
      </c>
      <c r="D27" s="63">
        <v>60</v>
      </c>
    </row>
    <row r="28" spans="1:4" s="7" customFormat="1" ht="21" customHeight="1">
      <c r="A28" s="16"/>
      <c r="B28" s="63"/>
      <c r="C28" s="15" t="s">
        <v>39</v>
      </c>
      <c r="D28" s="63">
        <v>5119</v>
      </c>
    </row>
    <row r="29" spans="1:4" s="7" customFormat="1" ht="21" customHeight="1">
      <c r="A29" s="16"/>
      <c r="B29" s="63"/>
      <c r="C29" s="15"/>
      <c r="D29" s="63"/>
    </row>
    <row r="30" spans="1:4" s="7" customFormat="1" ht="21" customHeight="1">
      <c r="A30" s="17" t="s">
        <v>40</v>
      </c>
      <c r="B30" s="63">
        <v>8315.2964850000008</v>
      </c>
      <c r="C30" s="12" t="s">
        <v>41</v>
      </c>
      <c r="D30" s="63">
        <f>D37-D35</f>
        <v>23444.3</v>
      </c>
    </row>
    <row r="31" spans="1:4" ht="21" customHeight="1">
      <c r="A31" s="18"/>
      <c r="B31" s="28"/>
      <c r="C31" s="18"/>
      <c r="D31" s="28"/>
    </row>
    <row r="32" spans="1:4" ht="21" customHeight="1">
      <c r="A32" s="16" t="s">
        <v>42</v>
      </c>
      <c r="B32" s="63"/>
      <c r="C32" s="18"/>
      <c r="D32" s="28"/>
    </row>
    <row r="33" spans="1:4" ht="21" customHeight="1">
      <c r="A33" s="16" t="s">
        <v>43</v>
      </c>
      <c r="B33" s="63"/>
      <c r="C33" s="15" t="s">
        <v>44</v>
      </c>
      <c r="D33" s="28"/>
    </row>
    <row r="34" spans="1:4" s="7" customFormat="1" ht="21" customHeight="1">
      <c r="A34" s="16" t="s">
        <v>45</v>
      </c>
      <c r="B34" s="63"/>
      <c r="C34" s="15" t="s">
        <v>46</v>
      </c>
      <c r="D34" s="63"/>
    </row>
    <row r="35" spans="1:4" s="7" customFormat="1" ht="21" customHeight="1">
      <c r="A35" s="16" t="s">
        <v>47</v>
      </c>
      <c r="B35" s="63">
        <v>15129</v>
      </c>
      <c r="C35" s="15" t="s">
        <v>48</v>
      </c>
      <c r="D35" s="63"/>
    </row>
    <row r="36" spans="1:4" s="7" customFormat="1" ht="21" customHeight="1">
      <c r="A36" s="16"/>
      <c r="B36" s="63"/>
      <c r="C36" s="19"/>
      <c r="D36" s="63"/>
    </row>
    <row r="37" spans="1:4" s="7" customFormat="1" ht="21" customHeight="1">
      <c r="A37" s="20" t="s">
        <v>49</v>
      </c>
      <c r="B37" s="63">
        <f>SUM(B30:B35)</f>
        <v>23444.296484999999</v>
      </c>
      <c r="C37" s="22" t="s">
        <v>50</v>
      </c>
      <c r="D37" s="63">
        <v>23444.3</v>
      </c>
    </row>
  </sheetData>
  <mergeCells count="5">
    <mergeCell ref="A1:D1"/>
    <mergeCell ref="A2:D2"/>
    <mergeCell ref="A4:B4"/>
    <mergeCell ref="C4:D4"/>
    <mergeCell ref="A3:C3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topLeftCell="C1" workbookViewId="0">
      <pane ySplit="7" topLeftCell="A29" activePane="bottomLeft" state="frozen"/>
      <selection pane="bottomLeft" activeCell="G9" sqref="G9"/>
    </sheetView>
  </sheetViews>
  <sheetFormatPr defaultColWidth="8.88671875" defaultRowHeight="15" customHeight="1"/>
  <cols>
    <col min="1" max="2" width="0" hidden="1" customWidth="1"/>
    <col min="3" max="5" width="5.6640625" customWidth="1"/>
    <col min="6" max="6" width="28.5546875" customWidth="1"/>
    <col min="7" max="19" width="14.33203125" customWidth="1"/>
  </cols>
  <sheetData>
    <row r="1" spans="1:19" s="23" customFormat="1" ht="15" customHeight="1">
      <c r="B1" s="24"/>
      <c r="C1" s="85" t="s">
        <v>51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s="25" customFormat="1" ht="40.5" customHeight="1">
      <c r="A2" s="26"/>
      <c r="C2" s="86" t="s">
        <v>52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6"/>
      <c r="Q2" s="86"/>
      <c r="R2" s="87"/>
      <c r="S2" s="87"/>
    </row>
    <row r="3" spans="1:19" ht="21" customHeight="1">
      <c r="A3" s="90" t="s">
        <v>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4"/>
      <c r="Q3" s="94"/>
      <c r="R3" s="90"/>
      <c r="S3" s="90"/>
    </row>
    <row r="4" spans="1:19" s="27" customFormat="1" ht="21" customHeight="1">
      <c r="A4" s="92" t="s">
        <v>53</v>
      </c>
      <c r="B4" s="92" t="s">
        <v>54</v>
      </c>
      <c r="C4" s="97" t="s">
        <v>55</v>
      </c>
      <c r="D4" s="97"/>
      <c r="E4" s="97"/>
      <c r="F4" s="97" t="s">
        <v>56</v>
      </c>
      <c r="G4" s="97" t="s">
        <v>57</v>
      </c>
      <c r="H4" s="97" t="s">
        <v>58</v>
      </c>
      <c r="I4" s="97"/>
      <c r="J4" s="97"/>
      <c r="K4" s="97"/>
      <c r="L4" s="96" t="s">
        <v>59</v>
      </c>
      <c r="M4" s="96" t="s">
        <v>60</v>
      </c>
      <c r="N4" s="96" t="s">
        <v>61</v>
      </c>
      <c r="O4" s="96" t="s">
        <v>62</v>
      </c>
      <c r="P4" s="96" t="s">
        <v>42</v>
      </c>
      <c r="Q4" s="96" t="s">
        <v>43</v>
      </c>
      <c r="R4" s="96" t="s">
        <v>45</v>
      </c>
      <c r="S4" s="95" t="s">
        <v>47</v>
      </c>
    </row>
    <row r="5" spans="1:19" s="27" customFormat="1" ht="21" customHeight="1">
      <c r="A5" s="93"/>
      <c r="B5" s="93"/>
      <c r="C5" s="97" t="s">
        <v>63</v>
      </c>
      <c r="D5" s="97" t="s">
        <v>64</v>
      </c>
      <c r="E5" s="97" t="s">
        <v>65</v>
      </c>
      <c r="F5" s="97"/>
      <c r="G5" s="97"/>
      <c r="H5" s="97" t="s">
        <v>66</v>
      </c>
      <c r="I5" s="96" t="s">
        <v>67</v>
      </c>
      <c r="J5" s="96" t="s">
        <v>68</v>
      </c>
      <c r="K5" s="96" t="s">
        <v>69</v>
      </c>
      <c r="L5" s="96"/>
      <c r="M5" s="96"/>
      <c r="N5" s="96"/>
      <c r="O5" s="96"/>
      <c r="P5" s="96"/>
      <c r="Q5" s="96"/>
      <c r="R5" s="96"/>
      <c r="S5" s="96"/>
    </row>
    <row r="6" spans="1:19" s="27" customFormat="1" ht="21" customHeight="1">
      <c r="A6" s="93"/>
      <c r="B6" s="93"/>
      <c r="C6" s="97"/>
      <c r="D6" s="97"/>
      <c r="E6" s="97"/>
      <c r="F6" s="97"/>
      <c r="G6" s="97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s="27" customFormat="1" ht="21" customHeight="1">
      <c r="A7" s="93"/>
      <c r="B7" s="93"/>
      <c r="C7" s="97"/>
      <c r="D7" s="97"/>
      <c r="E7" s="97"/>
      <c r="F7" s="97"/>
      <c r="G7" s="97"/>
      <c r="H7" s="97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s="7" customFormat="1" ht="21" customHeight="1">
      <c r="A8" s="30"/>
      <c r="B8" s="30"/>
      <c r="C8" s="31"/>
      <c r="D8" s="31"/>
      <c r="E8" s="31"/>
      <c r="F8" s="32" t="s">
        <v>70</v>
      </c>
      <c r="G8" s="33">
        <f t="shared" ref="G8:G37" si="0">H8+SUM(L8:S8)</f>
        <v>23444.296484999999</v>
      </c>
      <c r="H8" s="33">
        <f t="shared" ref="H8:H37" si="1">I8+J8+K8</f>
        <v>8315.2964849999989</v>
      </c>
      <c r="I8" s="34">
        <v>3806.9364850000002</v>
      </c>
      <c r="J8" s="62">
        <v>4508.3599999999997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15129</v>
      </c>
    </row>
    <row r="9" spans="1:19" s="7" customFormat="1" ht="21" customHeight="1">
      <c r="A9" s="30"/>
      <c r="B9" s="30"/>
      <c r="C9" s="31" t="s">
        <v>71</v>
      </c>
      <c r="D9" s="31"/>
      <c r="E9" s="31"/>
      <c r="F9" s="32" t="s">
        <v>72</v>
      </c>
      <c r="G9" s="33">
        <f t="shared" si="0"/>
        <v>2767.1224130000001</v>
      </c>
      <c r="H9" s="33">
        <f t="shared" si="1"/>
        <v>2757.1224130000001</v>
      </c>
      <c r="I9" s="62">
        <v>2757.1224130000001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10</v>
      </c>
    </row>
    <row r="10" spans="1:19" ht="21" customHeight="1">
      <c r="A10" s="30"/>
      <c r="B10" s="30"/>
      <c r="C10" s="31"/>
      <c r="D10" s="31" t="s">
        <v>73</v>
      </c>
      <c r="E10" s="31"/>
      <c r="F10" s="32" t="s">
        <v>74</v>
      </c>
      <c r="G10" s="33">
        <f t="shared" si="0"/>
        <v>2757.1224130000001</v>
      </c>
      <c r="H10" s="33">
        <f t="shared" si="1"/>
        <v>2757.1224130000001</v>
      </c>
      <c r="I10" s="34">
        <v>2757.1224130000001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</row>
    <row r="11" spans="1:19" ht="21" customHeight="1">
      <c r="A11" s="30"/>
      <c r="B11" s="30"/>
      <c r="C11" s="31"/>
      <c r="D11" s="31"/>
      <c r="E11" s="31" t="s">
        <v>75</v>
      </c>
      <c r="F11" s="32" t="s">
        <v>76</v>
      </c>
      <c r="G11" s="33">
        <f t="shared" si="0"/>
        <v>2757.1224130000001</v>
      </c>
      <c r="H11" s="33">
        <f t="shared" si="1"/>
        <v>2757.1224130000001</v>
      </c>
      <c r="I11" s="34">
        <f>2917.501549-I17</f>
        <v>2757.1224130000001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</row>
    <row r="12" spans="1:19" s="1" customFormat="1" ht="21" customHeight="1">
      <c r="A12" s="32"/>
      <c r="B12" s="32"/>
      <c r="C12" s="37"/>
      <c r="D12" s="37" t="s">
        <v>188</v>
      </c>
      <c r="E12" s="37"/>
      <c r="F12" s="32" t="s">
        <v>189</v>
      </c>
      <c r="G12" s="33">
        <v>10</v>
      </c>
      <c r="H12" s="33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33">
        <v>10</v>
      </c>
    </row>
    <row r="13" spans="1:19" s="1" customFormat="1" ht="21" customHeight="1">
      <c r="A13" s="32"/>
      <c r="B13" s="32"/>
      <c r="C13" s="37"/>
      <c r="D13" s="37"/>
      <c r="E13" s="37" t="s">
        <v>187</v>
      </c>
      <c r="F13" s="32" t="s">
        <v>190</v>
      </c>
      <c r="G13" s="33">
        <v>10</v>
      </c>
      <c r="H13" s="33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33">
        <v>10</v>
      </c>
    </row>
    <row r="14" spans="1:19" ht="21" customHeight="1">
      <c r="A14" s="30"/>
      <c r="B14" s="30"/>
      <c r="C14" s="31" t="s">
        <v>77</v>
      </c>
      <c r="D14" s="31"/>
      <c r="E14" s="31"/>
      <c r="F14" s="32" t="s">
        <v>78</v>
      </c>
      <c r="G14" s="33">
        <f t="shared" si="0"/>
        <v>659.55907200000001</v>
      </c>
      <c r="H14" s="33">
        <f t="shared" si="1"/>
        <v>659.55907200000001</v>
      </c>
      <c r="I14" s="34">
        <v>659.55907200000001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ht="21" customHeight="1">
      <c r="A15" s="30"/>
      <c r="B15" s="30"/>
      <c r="C15" s="31"/>
      <c r="D15" s="31" t="s">
        <v>79</v>
      </c>
      <c r="E15" s="31"/>
      <c r="F15" s="32" t="s">
        <v>80</v>
      </c>
      <c r="G15" s="33">
        <f>G16+G17</f>
        <v>659.55907200000001</v>
      </c>
      <c r="H15" s="33">
        <f t="shared" ref="H15:I15" si="2">H16+H17</f>
        <v>659.55907200000001</v>
      </c>
      <c r="I15" s="33">
        <f t="shared" si="2"/>
        <v>659.55907200000001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</row>
    <row r="16" spans="1:19" ht="21" customHeight="1">
      <c r="A16" s="30"/>
      <c r="B16" s="30"/>
      <c r="C16" s="31"/>
      <c r="D16" s="31"/>
      <c r="E16" s="31" t="s">
        <v>79</v>
      </c>
      <c r="F16" s="32" t="s">
        <v>81</v>
      </c>
      <c r="G16" s="33">
        <f t="shared" si="0"/>
        <v>499.179936</v>
      </c>
      <c r="H16" s="33">
        <f t="shared" si="1"/>
        <v>499.179936</v>
      </c>
      <c r="I16" s="34">
        <v>499.179936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</row>
    <row r="17" spans="1:19" s="1" customFormat="1" ht="21" customHeight="1">
      <c r="A17" s="32"/>
      <c r="B17" s="32"/>
      <c r="C17" s="37"/>
      <c r="D17" s="37"/>
      <c r="E17" s="37" t="s">
        <v>180</v>
      </c>
      <c r="F17" s="32" t="s">
        <v>181</v>
      </c>
      <c r="G17" s="62">
        <v>160.37913599999999</v>
      </c>
      <c r="H17" s="62">
        <v>160.37913599999999</v>
      </c>
      <c r="I17" s="62">
        <v>160.37913599999999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 ht="21" customHeight="1">
      <c r="A18" s="30"/>
      <c r="B18" s="30"/>
      <c r="C18" s="31" t="s">
        <v>82</v>
      </c>
      <c r="D18" s="31"/>
      <c r="E18" s="31"/>
      <c r="F18" s="32" t="s">
        <v>83</v>
      </c>
      <c r="G18" s="33">
        <f t="shared" si="0"/>
        <v>91.8</v>
      </c>
      <c r="H18" s="33">
        <f t="shared" si="1"/>
        <v>91.8</v>
      </c>
      <c r="I18" s="34">
        <v>91.8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</row>
    <row r="19" spans="1:19" ht="21" customHeight="1">
      <c r="A19" s="30"/>
      <c r="B19" s="30"/>
      <c r="C19" s="31"/>
      <c r="D19" s="31" t="s">
        <v>75</v>
      </c>
      <c r="E19" s="31"/>
      <c r="F19" s="32" t="s">
        <v>84</v>
      </c>
      <c r="G19" s="33">
        <f t="shared" si="0"/>
        <v>91.8</v>
      </c>
      <c r="H19" s="33">
        <f t="shared" si="1"/>
        <v>91.8</v>
      </c>
      <c r="I19" s="34">
        <v>91.8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</row>
    <row r="20" spans="1:19" ht="21" customHeight="1">
      <c r="A20" s="30"/>
      <c r="B20" s="30"/>
      <c r="C20" s="31"/>
      <c r="D20" s="31"/>
      <c r="E20" s="31" t="s">
        <v>85</v>
      </c>
      <c r="F20" s="32" t="s">
        <v>86</v>
      </c>
      <c r="G20" s="33">
        <f t="shared" si="0"/>
        <v>91.8</v>
      </c>
      <c r="H20" s="33">
        <f t="shared" si="1"/>
        <v>91.8</v>
      </c>
      <c r="I20" s="34">
        <v>91.8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</row>
    <row r="21" spans="1:19" ht="21" customHeight="1">
      <c r="A21" s="30"/>
      <c r="B21" s="30"/>
      <c r="C21" s="31" t="s">
        <v>87</v>
      </c>
      <c r="D21" s="31"/>
      <c r="E21" s="31"/>
      <c r="F21" s="32" t="s">
        <v>88</v>
      </c>
      <c r="G21" s="33">
        <f t="shared" si="0"/>
        <v>4528.3599999999997</v>
      </c>
      <c r="H21" s="33">
        <f t="shared" si="1"/>
        <v>4528.3599999999997</v>
      </c>
      <c r="I21" s="34">
        <v>20</v>
      </c>
      <c r="J21" s="34">
        <v>4508.3599999999997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</row>
    <row r="22" spans="1:19" ht="21" customHeight="1">
      <c r="A22" s="30"/>
      <c r="B22" s="30"/>
      <c r="C22" s="31"/>
      <c r="D22" s="31" t="s">
        <v>89</v>
      </c>
      <c r="E22" s="31"/>
      <c r="F22" s="32" t="s">
        <v>90</v>
      </c>
      <c r="G22" s="33">
        <f t="shared" si="0"/>
        <v>20</v>
      </c>
      <c r="H22" s="33">
        <f t="shared" si="1"/>
        <v>20</v>
      </c>
      <c r="I22" s="34">
        <v>20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</row>
    <row r="23" spans="1:19" ht="21" customHeight="1">
      <c r="A23" s="30"/>
      <c r="B23" s="30"/>
      <c r="C23" s="31"/>
      <c r="D23" s="31"/>
      <c r="E23" s="31" t="s">
        <v>75</v>
      </c>
      <c r="F23" s="32" t="s">
        <v>90</v>
      </c>
      <c r="G23" s="33">
        <f t="shared" si="0"/>
        <v>20</v>
      </c>
      <c r="H23" s="33">
        <f t="shared" si="1"/>
        <v>20</v>
      </c>
      <c r="I23" s="34">
        <v>20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</row>
    <row r="24" spans="1:19" ht="21" customHeight="1">
      <c r="A24" s="30"/>
      <c r="B24" s="30"/>
      <c r="C24" s="31"/>
      <c r="D24" s="31" t="s">
        <v>91</v>
      </c>
      <c r="E24" s="31"/>
      <c r="F24" s="32" t="s">
        <v>92</v>
      </c>
      <c r="G24" s="33">
        <f t="shared" ref="G24" si="3">H24+SUM(L24:S24)</f>
        <v>4508.3599999999997</v>
      </c>
      <c r="H24" s="33">
        <f t="shared" ref="H24" si="4">I24+J24+K24</f>
        <v>4508.3599999999997</v>
      </c>
      <c r="I24" s="62">
        <v>0</v>
      </c>
      <c r="J24" s="62">
        <v>4508.3599999999997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</row>
    <row r="25" spans="1:19" ht="21" customHeight="1">
      <c r="A25" s="30"/>
      <c r="B25" s="30"/>
      <c r="C25" s="31"/>
      <c r="D25" s="31"/>
      <c r="E25" s="31" t="s">
        <v>73</v>
      </c>
      <c r="F25" s="32" t="s">
        <v>93</v>
      </c>
      <c r="G25" s="33">
        <f t="shared" si="0"/>
        <v>4508.3599999999997</v>
      </c>
      <c r="H25" s="33">
        <f t="shared" si="1"/>
        <v>4508.3599999999997</v>
      </c>
      <c r="I25" s="34">
        <v>0</v>
      </c>
      <c r="J25" s="34">
        <v>4508.3599999999997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</row>
    <row r="26" spans="1:19" s="1" customFormat="1" ht="21" customHeight="1">
      <c r="A26" s="32"/>
      <c r="B26" s="32"/>
      <c r="C26" s="37" t="s">
        <v>185</v>
      </c>
      <c r="D26" s="37"/>
      <c r="E26" s="37"/>
      <c r="F26" s="32" t="s">
        <v>182</v>
      </c>
      <c r="G26" s="33">
        <v>10000</v>
      </c>
      <c r="H26" s="33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3">
        <v>10000</v>
      </c>
    </row>
    <row r="27" spans="1:19" s="1" customFormat="1" ht="21" customHeight="1">
      <c r="A27" s="32"/>
      <c r="B27" s="32"/>
      <c r="C27" s="37"/>
      <c r="D27" s="37" t="s">
        <v>186</v>
      </c>
      <c r="E27" s="37"/>
      <c r="F27" s="32" t="s">
        <v>183</v>
      </c>
      <c r="G27" s="33">
        <v>10000</v>
      </c>
      <c r="H27" s="33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33">
        <v>10000</v>
      </c>
    </row>
    <row r="28" spans="1:19" s="1" customFormat="1" ht="21" customHeight="1">
      <c r="A28" s="32"/>
      <c r="B28" s="32"/>
      <c r="C28" s="37"/>
      <c r="D28" s="37"/>
      <c r="E28" s="37" t="s">
        <v>187</v>
      </c>
      <c r="F28" s="32" t="s">
        <v>184</v>
      </c>
      <c r="G28" s="33">
        <v>10000</v>
      </c>
      <c r="H28" s="33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33">
        <v>10000</v>
      </c>
    </row>
    <row r="29" spans="1:19" ht="21" customHeight="1">
      <c r="A29" s="30"/>
      <c r="B29" s="30"/>
      <c r="C29" s="31" t="s">
        <v>94</v>
      </c>
      <c r="D29" s="31"/>
      <c r="E29" s="31"/>
      <c r="F29" s="32" t="s">
        <v>95</v>
      </c>
      <c r="G29" s="33">
        <f t="shared" si="0"/>
        <v>3.375</v>
      </c>
      <c r="H29" s="33">
        <f t="shared" si="1"/>
        <v>3.375</v>
      </c>
      <c r="I29" s="34">
        <v>3.375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</row>
    <row r="30" spans="1:19" ht="21" customHeight="1">
      <c r="A30" s="30"/>
      <c r="B30" s="30"/>
      <c r="C30" s="31"/>
      <c r="D30" s="31" t="s">
        <v>75</v>
      </c>
      <c r="E30" s="31"/>
      <c r="F30" s="32" t="s">
        <v>96</v>
      </c>
      <c r="G30" s="33">
        <f t="shared" si="0"/>
        <v>3.375</v>
      </c>
      <c r="H30" s="33">
        <f t="shared" si="1"/>
        <v>3.375</v>
      </c>
      <c r="I30" s="34">
        <v>3.375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</row>
    <row r="31" spans="1:19" ht="21" customHeight="1">
      <c r="A31" s="30"/>
      <c r="B31" s="30"/>
      <c r="C31" s="31"/>
      <c r="D31" s="31"/>
      <c r="E31" s="31" t="s">
        <v>97</v>
      </c>
      <c r="F31" s="32" t="s">
        <v>98</v>
      </c>
      <c r="G31" s="33">
        <f t="shared" si="0"/>
        <v>3.375</v>
      </c>
      <c r="H31" s="33">
        <f t="shared" si="1"/>
        <v>3.375</v>
      </c>
      <c r="I31" s="34">
        <v>3.375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</row>
    <row r="32" spans="1:19" ht="21" customHeight="1">
      <c r="A32" s="30"/>
      <c r="B32" s="30"/>
      <c r="C32" s="31" t="s">
        <v>99</v>
      </c>
      <c r="D32" s="31"/>
      <c r="E32" s="31"/>
      <c r="F32" s="32" t="s">
        <v>100</v>
      </c>
      <c r="G32" s="33">
        <f t="shared" si="0"/>
        <v>215.08</v>
      </c>
      <c r="H32" s="33">
        <f t="shared" si="1"/>
        <v>215.08</v>
      </c>
      <c r="I32" s="34">
        <v>215.08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</row>
    <row r="33" spans="1:19" ht="21" customHeight="1">
      <c r="A33" s="30"/>
      <c r="B33" s="30"/>
      <c r="C33" s="31"/>
      <c r="D33" s="31" t="s">
        <v>89</v>
      </c>
      <c r="E33" s="31"/>
      <c r="F33" s="32" t="s">
        <v>101</v>
      </c>
      <c r="G33" s="33">
        <f t="shared" si="0"/>
        <v>215.08</v>
      </c>
      <c r="H33" s="33">
        <f t="shared" si="1"/>
        <v>215.08</v>
      </c>
      <c r="I33" s="34">
        <v>215.08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</row>
    <row r="34" spans="1:19" ht="21" customHeight="1">
      <c r="A34" s="30"/>
      <c r="B34" s="30"/>
      <c r="C34" s="31"/>
      <c r="D34" s="31"/>
      <c r="E34" s="31" t="s">
        <v>75</v>
      </c>
      <c r="F34" s="32" t="s">
        <v>102</v>
      </c>
      <c r="G34" s="33">
        <f t="shared" si="0"/>
        <v>215.08</v>
      </c>
      <c r="H34" s="33">
        <f t="shared" si="1"/>
        <v>215.08</v>
      </c>
      <c r="I34" s="34">
        <v>215.08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</row>
    <row r="35" spans="1:19" ht="21" customHeight="1">
      <c r="A35" s="30"/>
      <c r="B35" s="30"/>
      <c r="C35" s="31" t="s">
        <v>103</v>
      </c>
      <c r="D35" s="31"/>
      <c r="E35" s="31"/>
      <c r="F35" s="32" t="s">
        <v>104</v>
      </c>
      <c r="G35" s="33">
        <f t="shared" si="0"/>
        <v>60</v>
      </c>
      <c r="H35" s="33">
        <f t="shared" si="1"/>
        <v>60</v>
      </c>
      <c r="I35" s="34">
        <v>60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</row>
    <row r="36" spans="1:19" ht="21" customHeight="1">
      <c r="A36" s="30"/>
      <c r="B36" s="30"/>
      <c r="C36" s="31"/>
      <c r="D36" s="31" t="s">
        <v>75</v>
      </c>
      <c r="E36" s="31"/>
      <c r="F36" s="32" t="s">
        <v>105</v>
      </c>
      <c r="G36" s="33">
        <f t="shared" si="0"/>
        <v>60</v>
      </c>
      <c r="H36" s="33">
        <f t="shared" si="1"/>
        <v>60</v>
      </c>
      <c r="I36" s="34">
        <v>60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</row>
    <row r="37" spans="1:19" ht="21" customHeight="1">
      <c r="A37" s="30"/>
      <c r="B37" s="30"/>
      <c r="C37" s="31"/>
      <c r="D37" s="31"/>
      <c r="E37" s="31" t="s">
        <v>97</v>
      </c>
      <c r="F37" s="32" t="s">
        <v>106</v>
      </c>
      <c r="G37" s="33">
        <f t="shared" si="0"/>
        <v>60</v>
      </c>
      <c r="H37" s="33">
        <f t="shared" si="1"/>
        <v>60</v>
      </c>
      <c r="I37" s="34">
        <v>60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</row>
    <row r="38" spans="1:19" s="1" customFormat="1" ht="21" customHeight="1">
      <c r="A38" s="32"/>
      <c r="B38" s="32"/>
      <c r="C38" s="37" t="s">
        <v>191</v>
      </c>
      <c r="D38" s="37"/>
      <c r="E38" s="37"/>
      <c r="F38" s="32" t="s">
        <v>193</v>
      </c>
      <c r="G38" s="33">
        <v>5119</v>
      </c>
      <c r="H38" s="33"/>
      <c r="I38" s="62"/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33">
        <v>5119</v>
      </c>
    </row>
    <row r="39" spans="1:19" s="1" customFormat="1" ht="21" customHeight="1">
      <c r="A39" s="32"/>
      <c r="B39" s="32"/>
      <c r="C39" s="37"/>
      <c r="D39" s="37" t="s">
        <v>192</v>
      </c>
      <c r="E39" s="37"/>
      <c r="F39" s="32" t="s">
        <v>194</v>
      </c>
      <c r="G39" s="33">
        <v>5119</v>
      </c>
      <c r="H39" s="33"/>
      <c r="I39" s="62"/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33">
        <v>5119</v>
      </c>
    </row>
    <row r="40" spans="1:19" s="1" customFormat="1" ht="21" customHeight="1">
      <c r="A40" s="32"/>
      <c r="B40" s="32"/>
      <c r="C40" s="37"/>
      <c r="D40" s="37"/>
      <c r="E40" s="37" t="s">
        <v>187</v>
      </c>
      <c r="F40" s="32" t="s">
        <v>193</v>
      </c>
      <c r="G40" s="33">
        <v>5119</v>
      </c>
      <c r="H40" s="33"/>
      <c r="I40" s="62"/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33">
        <v>5119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pane ySplit="5" topLeftCell="A6" activePane="bottomLeft" state="frozen"/>
      <selection pane="bottomLeft" activeCell="G42" sqref="G42"/>
    </sheetView>
  </sheetViews>
  <sheetFormatPr defaultColWidth="8.88671875" defaultRowHeight="15" customHeight="1"/>
  <cols>
    <col min="1" max="2" width="0" hidden="1" customWidth="1"/>
    <col min="3" max="5" width="5.6640625" customWidth="1"/>
    <col min="6" max="6" width="32.88671875" customWidth="1"/>
    <col min="7" max="10" width="14.33203125" style="40" customWidth="1"/>
  </cols>
  <sheetData>
    <row r="1" spans="1:10" ht="13.5" customHeight="1">
      <c r="A1" s="35"/>
      <c r="B1" s="35"/>
      <c r="C1" s="85" t="s">
        <v>107</v>
      </c>
      <c r="D1" s="85"/>
      <c r="E1" s="85"/>
      <c r="F1" s="85"/>
      <c r="G1" s="99"/>
      <c r="H1" s="99"/>
      <c r="I1" s="99"/>
      <c r="J1" s="99"/>
    </row>
    <row r="2" spans="1:10" ht="40.5" customHeight="1">
      <c r="A2" s="9"/>
      <c r="B2" s="25"/>
      <c r="C2" s="86" t="s">
        <v>108</v>
      </c>
      <c r="D2" s="100"/>
      <c r="E2" s="100"/>
      <c r="F2" s="100"/>
      <c r="G2" s="101"/>
      <c r="H2" s="101"/>
      <c r="I2" s="101"/>
      <c r="J2" s="101"/>
    </row>
    <row r="3" spans="1:10" ht="21" customHeight="1">
      <c r="A3" s="90" t="s">
        <v>3</v>
      </c>
      <c r="B3" s="90"/>
      <c r="C3" s="90"/>
      <c r="D3" s="90"/>
      <c r="E3" s="90"/>
      <c r="F3" s="90"/>
      <c r="G3" s="98"/>
      <c r="H3" s="98"/>
      <c r="I3" s="98"/>
      <c r="J3" s="36" t="s">
        <v>4</v>
      </c>
    </row>
    <row r="4" spans="1:10" s="8" customFormat="1" ht="21" customHeight="1">
      <c r="A4" s="92" t="s">
        <v>53</v>
      </c>
      <c r="B4" s="92" t="s">
        <v>54</v>
      </c>
      <c r="C4" s="97" t="s">
        <v>55</v>
      </c>
      <c r="D4" s="102"/>
      <c r="E4" s="102"/>
      <c r="F4" s="97" t="s">
        <v>56</v>
      </c>
      <c r="G4" s="96" t="s">
        <v>109</v>
      </c>
      <c r="H4" s="96" t="s">
        <v>110</v>
      </c>
      <c r="I4" s="96" t="s">
        <v>111</v>
      </c>
      <c r="J4" s="96" t="s">
        <v>48</v>
      </c>
    </row>
    <row r="5" spans="1:10" s="27" customFormat="1" ht="21" customHeight="1">
      <c r="A5" s="93"/>
      <c r="B5" s="93"/>
      <c r="C5" s="29" t="s">
        <v>63</v>
      </c>
      <c r="D5" s="29" t="s">
        <v>64</v>
      </c>
      <c r="E5" s="29" t="s">
        <v>65</v>
      </c>
      <c r="F5" s="97"/>
      <c r="G5" s="96"/>
      <c r="H5" s="96"/>
      <c r="I5" s="96"/>
      <c r="J5" s="96"/>
    </row>
    <row r="6" spans="1:10" s="7" customFormat="1" ht="21" customHeight="1">
      <c r="A6" s="30"/>
      <c r="B6" s="30"/>
      <c r="C6" s="37"/>
      <c r="D6" s="37"/>
      <c r="E6" s="37"/>
      <c r="F6" s="30" t="s">
        <v>70</v>
      </c>
      <c r="G6" s="38">
        <f t="shared" ref="G6:G35" si="0">SUM(H6:J6)</f>
        <v>23444.301485</v>
      </c>
      <c r="H6" s="39">
        <v>3260.1214850000001</v>
      </c>
      <c r="I6" s="39">
        <v>20184.18</v>
      </c>
      <c r="J6" s="39">
        <v>0</v>
      </c>
    </row>
    <row r="7" spans="1:10" s="7" customFormat="1" ht="21" customHeight="1">
      <c r="A7" s="30"/>
      <c r="B7" s="30"/>
      <c r="C7" s="37" t="s">
        <v>71</v>
      </c>
      <c r="D7" s="37"/>
      <c r="E7" s="37"/>
      <c r="F7" s="30" t="s">
        <v>72</v>
      </c>
      <c r="G7" s="38">
        <f t="shared" si="0"/>
        <v>2767.1224130000001</v>
      </c>
      <c r="H7" s="39">
        <f>H8</f>
        <v>2385.4824130000002</v>
      </c>
      <c r="I7" s="39">
        <v>381.64</v>
      </c>
      <c r="J7" s="39">
        <v>0</v>
      </c>
    </row>
    <row r="8" spans="1:10" ht="21" customHeight="1">
      <c r="A8" s="30"/>
      <c r="B8" s="30"/>
      <c r="C8" s="37"/>
      <c r="D8" s="37" t="s">
        <v>73</v>
      </c>
      <c r="E8" s="37"/>
      <c r="F8" s="30" t="s">
        <v>74</v>
      </c>
      <c r="G8" s="38">
        <f t="shared" si="0"/>
        <v>2757.1224130000001</v>
      </c>
      <c r="H8" s="39">
        <f>H9</f>
        <v>2385.4824130000002</v>
      </c>
      <c r="I8" s="39">
        <v>371.64</v>
      </c>
      <c r="J8" s="39">
        <v>0</v>
      </c>
    </row>
    <row r="9" spans="1:10" ht="21" customHeight="1">
      <c r="A9" s="30"/>
      <c r="B9" s="30"/>
      <c r="C9" s="37"/>
      <c r="D9" s="37"/>
      <c r="E9" s="37" t="s">
        <v>75</v>
      </c>
      <c r="F9" s="30" t="s">
        <v>76</v>
      </c>
      <c r="G9" s="38">
        <f t="shared" si="0"/>
        <v>2757.1224130000001</v>
      </c>
      <c r="H9" s="39">
        <f>2545.861549-H15</f>
        <v>2385.4824130000002</v>
      </c>
      <c r="I9" s="39">
        <v>371.64</v>
      </c>
      <c r="J9" s="39">
        <v>0</v>
      </c>
    </row>
    <row r="10" spans="1:10" s="1" customFormat="1" ht="21" customHeight="1">
      <c r="A10" s="32"/>
      <c r="B10" s="32"/>
      <c r="C10" s="37"/>
      <c r="D10" s="37" t="s">
        <v>188</v>
      </c>
      <c r="E10" s="37"/>
      <c r="F10" s="32" t="s">
        <v>189</v>
      </c>
      <c r="G10" s="33">
        <v>10</v>
      </c>
      <c r="H10" s="39"/>
      <c r="I10" s="33">
        <v>10</v>
      </c>
      <c r="J10" s="39"/>
    </row>
    <row r="11" spans="1:10" s="1" customFormat="1" ht="21" customHeight="1">
      <c r="A11" s="32"/>
      <c r="B11" s="32"/>
      <c r="C11" s="37"/>
      <c r="D11" s="37"/>
      <c r="E11" s="37" t="s">
        <v>187</v>
      </c>
      <c r="F11" s="32" t="s">
        <v>190</v>
      </c>
      <c r="G11" s="33">
        <v>10</v>
      </c>
      <c r="H11" s="39"/>
      <c r="I11" s="33">
        <v>10</v>
      </c>
      <c r="J11" s="39"/>
    </row>
    <row r="12" spans="1:10" ht="21" customHeight="1">
      <c r="A12" s="30"/>
      <c r="B12" s="30"/>
      <c r="C12" s="37" t="s">
        <v>77</v>
      </c>
      <c r="D12" s="37"/>
      <c r="E12" s="37"/>
      <c r="F12" s="30" t="s">
        <v>78</v>
      </c>
      <c r="G12" s="38">
        <v>659.55907200000001</v>
      </c>
      <c r="H12" s="39">
        <v>659.55907200000001</v>
      </c>
      <c r="I12" s="39">
        <v>0</v>
      </c>
      <c r="J12" s="39">
        <v>0</v>
      </c>
    </row>
    <row r="13" spans="1:10" ht="21" customHeight="1">
      <c r="A13" s="30"/>
      <c r="B13" s="30"/>
      <c r="C13" s="37"/>
      <c r="D13" s="37" t="s">
        <v>79</v>
      </c>
      <c r="E13" s="37"/>
      <c r="F13" s="30" t="s">
        <v>80</v>
      </c>
      <c r="G13" s="38">
        <v>659.55907200000001</v>
      </c>
      <c r="H13" s="39">
        <v>659.55907200000001</v>
      </c>
      <c r="I13" s="39">
        <v>0</v>
      </c>
      <c r="J13" s="39">
        <v>0</v>
      </c>
    </row>
    <row r="14" spans="1:10" ht="21" customHeight="1">
      <c r="A14" s="30"/>
      <c r="B14" s="30"/>
      <c r="C14" s="37"/>
      <c r="D14" s="37"/>
      <c r="E14" s="37" t="s">
        <v>79</v>
      </c>
      <c r="F14" s="30" t="s">
        <v>81</v>
      </c>
      <c r="G14" s="38">
        <f t="shared" si="0"/>
        <v>499.179936</v>
      </c>
      <c r="H14" s="39">
        <v>499.179936</v>
      </c>
      <c r="I14" s="39">
        <v>0</v>
      </c>
      <c r="J14" s="39">
        <v>0</v>
      </c>
    </row>
    <row r="15" spans="1:10" s="1" customFormat="1" ht="21" customHeight="1">
      <c r="A15" s="32"/>
      <c r="B15" s="32"/>
      <c r="C15" s="37"/>
      <c r="D15" s="37"/>
      <c r="E15" s="37" t="s">
        <v>180</v>
      </c>
      <c r="F15" s="32" t="s">
        <v>181</v>
      </c>
      <c r="G15" s="62">
        <v>160.37913599999999</v>
      </c>
      <c r="H15" s="62">
        <v>160.37913599999999</v>
      </c>
      <c r="I15" s="39"/>
      <c r="J15" s="39"/>
    </row>
    <row r="16" spans="1:10" ht="21" customHeight="1">
      <c r="A16" s="30"/>
      <c r="B16" s="30"/>
      <c r="C16" s="37" t="s">
        <v>82</v>
      </c>
      <c r="D16" s="37"/>
      <c r="E16" s="37"/>
      <c r="F16" s="30" t="s">
        <v>83</v>
      </c>
      <c r="G16" s="38">
        <f t="shared" si="0"/>
        <v>91.8</v>
      </c>
      <c r="H16" s="39">
        <v>0</v>
      </c>
      <c r="I16" s="39">
        <v>91.8</v>
      </c>
      <c r="J16" s="39">
        <v>0</v>
      </c>
    </row>
    <row r="17" spans="1:10" ht="21" customHeight="1">
      <c r="A17" s="30"/>
      <c r="B17" s="30"/>
      <c r="C17" s="37"/>
      <c r="D17" s="37" t="s">
        <v>75</v>
      </c>
      <c r="E17" s="37"/>
      <c r="F17" s="30" t="s">
        <v>84</v>
      </c>
      <c r="G17" s="38">
        <f t="shared" si="0"/>
        <v>91.8</v>
      </c>
      <c r="H17" s="39">
        <v>0</v>
      </c>
      <c r="I17" s="39">
        <v>91.8</v>
      </c>
      <c r="J17" s="39">
        <v>0</v>
      </c>
    </row>
    <row r="18" spans="1:10" ht="21" customHeight="1">
      <c r="A18" s="30"/>
      <c r="B18" s="30"/>
      <c r="C18" s="37"/>
      <c r="D18" s="37"/>
      <c r="E18" s="37" t="s">
        <v>85</v>
      </c>
      <c r="F18" s="30" t="s">
        <v>86</v>
      </c>
      <c r="G18" s="38">
        <f t="shared" si="0"/>
        <v>91.8</v>
      </c>
      <c r="H18" s="39">
        <v>0</v>
      </c>
      <c r="I18" s="39">
        <v>91.8</v>
      </c>
      <c r="J18" s="39">
        <v>0</v>
      </c>
    </row>
    <row r="19" spans="1:10" ht="21" customHeight="1">
      <c r="A19" s="30"/>
      <c r="B19" s="30"/>
      <c r="C19" s="37" t="s">
        <v>87</v>
      </c>
      <c r="D19" s="37"/>
      <c r="E19" s="37"/>
      <c r="F19" s="30" t="s">
        <v>88</v>
      </c>
      <c r="G19" s="38">
        <f t="shared" si="0"/>
        <v>4528.3599999999997</v>
      </c>
      <c r="H19" s="39">
        <v>0</v>
      </c>
      <c r="I19" s="39">
        <v>4528.3599999999997</v>
      </c>
      <c r="J19" s="39">
        <v>0</v>
      </c>
    </row>
    <row r="20" spans="1:10" ht="21" customHeight="1">
      <c r="A20" s="30"/>
      <c r="B20" s="30"/>
      <c r="C20" s="37"/>
      <c r="D20" s="37" t="s">
        <v>89</v>
      </c>
      <c r="E20" s="37"/>
      <c r="F20" s="30" t="s">
        <v>90</v>
      </c>
      <c r="G20" s="38">
        <f t="shared" si="0"/>
        <v>20</v>
      </c>
      <c r="H20" s="39">
        <v>0</v>
      </c>
      <c r="I20" s="39">
        <v>20</v>
      </c>
      <c r="J20" s="39">
        <v>0</v>
      </c>
    </row>
    <row r="21" spans="1:10" ht="21" customHeight="1">
      <c r="A21" s="30"/>
      <c r="B21" s="30"/>
      <c r="C21" s="37"/>
      <c r="D21" s="37"/>
      <c r="E21" s="37" t="s">
        <v>75</v>
      </c>
      <c r="F21" s="30" t="s">
        <v>90</v>
      </c>
      <c r="G21" s="38">
        <f t="shared" si="0"/>
        <v>20</v>
      </c>
      <c r="H21" s="39">
        <v>0</v>
      </c>
      <c r="I21" s="39">
        <v>20</v>
      </c>
      <c r="J21" s="39">
        <v>0</v>
      </c>
    </row>
    <row r="22" spans="1:10" ht="21" customHeight="1">
      <c r="A22" s="30"/>
      <c r="B22" s="30"/>
      <c r="C22" s="37"/>
      <c r="D22" s="37" t="s">
        <v>91</v>
      </c>
      <c r="E22" s="37"/>
      <c r="F22" s="30" t="s">
        <v>92</v>
      </c>
      <c r="G22" s="38">
        <f t="shared" ref="G22" si="1">SUM(H22:J22)</f>
        <v>4508.3599999999997</v>
      </c>
      <c r="H22" s="39">
        <v>0</v>
      </c>
      <c r="I22" s="39">
        <v>4508.3599999999997</v>
      </c>
      <c r="J22" s="39">
        <v>0</v>
      </c>
    </row>
    <row r="23" spans="1:10" ht="21" customHeight="1">
      <c r="A23" s="30"/>
      <c r="B23" s="30"/>
      <c r="C23" s="37"/>
      <c r="D23" s="37"/>
      <c r="E23" s="37" t="s">
        <v>73</v>
      </c>
      <c r="F23" s="30" t="s">
        <v>93</v>
      </c>
      <c r="G23" s="38">
        <f t="shared" si="0"/>
        <v>4508.3599999999997</v>
      </c>
      <c r="H23" s="39">
        <v>0</v>
      </c>
      <c r="I23" s="39">
        <v>4508.3599999999997</v>
      </c>
      <c r="J23" s="39">
        <v>0</v>
      </c>
    </row>
    <row r="24" spans="1:10" s="1" customFormat="1" ht="21" customHeight="1">
      <c r="A24" s="32"/>
      <c r="B24" s="32"/>
      <c r="C24" s="37" t="s">
        <v>185</v>
      </c>
      <c r="D24" s="37"/>
      <c r="E24" s="37"/>
      <c r="F24" s="32" t="s">
        <v>182</v>
      </c>
      <c r="G24" s="33">
        <v>10000</v>
      </c>
      <c r="H24" s="39"/>
      <c r="I24" s="33">
        <v>10000</v>
      </c>
      <c r="J24" s="39"/>
    </row>
    <row r="25" spans="1:10" s="1" customFormat="1" ht="21" customHeight="1">
      <c r="A25" s="32"/>
      <c r="B25" s="32"/>
      <c r="C25" s="37"/>
      <c r="D25" s="37" t="s">
        <v>186</v>
      </c>
      <c r="E25" s="37"/>
      <c r="F25" s="32" t="s">
        <v>183</v>
      </c>
      <c r="G25" s="33">
        <v>10000</v>
      </c>
      <c r="H25" s="39"/>
      <c r="I25" s="33">
        <v>10000</v>
      </c>
      <c r="J25" s="39"/>
    </row>
    <row r="26" spans="1:10" s="1" customFormat="1" ht="21" customHeight="1">
      <c r="A26" s="32"/>
      <c r="B26" s="32"/>
      <c r="C26" s="37"/>
      <c r="D26" s="37"/>
      <c r="E26" s="37" t="s">
        <v>187</v>
      </c>
      <c r="F26" s="32" t="s">
        <v>184</v>
      </c>
      <c r="G26" s="33">
        <v>10000</v>
      </c>
      <c r="H26" s="39"/>
      <c r="I26" s="33">
        <v>10000</v>
      </c>
      <c r="J26" s="39"/>
    </row>
    <row r="27" spans="1:10" ht="21" customHeight="1">
      <c r="A27" s="30"/>
      <c r="B27" s="30"/>
      <c r="C27" s="37" t="s">
        <v>94</v>
      </c>
      <c r="D27" s="37"/>
      <c r="E27" s="37"/>
      <c r="F27" s="30" t="s">
        <v>95</v>
      </c>
      <c r="G27" s="38">
        <f t="shared" si="0"/>
        <v>3.375</v>
      </c>
      <c r="H27" s="39">
        <v>0</v>
      </c>
      <c r="I27" s="39">
        <v>3.375</v>
      </c>
      <c r="J27" s="39">
        <v>0</v>
      </c>
    </row>
    <row r="28" spans="1:10" ht="21" customHeight="1">
      <c r="A28" s="30"/>
      <c r="B28" s="30"/>
      <c r="C28" s="37"/>
      <c r="D28" s="37" t="s">
        <v>75</v>
      </c>
      <c r="E28" s="37"/>
      <c r="F28" s="30" t="s">
        <v>96</v>
      </c>
      <c r="G28" s="38">
        <f t="shared" si="0"/>
        <v>3.375</v>
      </c>
      <c r="H28" s="39">
        <v>0</v>
      </c>
      <c r="I28" s="39">
        <v>3.375</v>
      </c>
      <c r="J28" s="39">
        <v>0</v>
      </c>
    </row>
    <row r="29" spans="1:10" ht="21" customHeight="1">
      <c r="A29" s="30"/>
      <c r="B29" s="30"/>
      <c r="C29" s="37"/>
      <c r="D29" s="37"/>
      <c r="E29" s="37" t="s">
        <v>97</v>
      </c>
      <c r="F29" s="30" t="s">
        <v>98</v>
      </c>
      <c r="G29" s="38">
        <f t="shared" si="0"/>
        <v>3.375</v>
      </c>
      <c r="H29" s="39">
        <v>0</v>
      </c>
      <c r="I29" s="39">
        <v>3.375</v>
      </c>
      <c r="J29" s="39">
        <v>0</v>
      </c>
    </row>
    <row r="30" spans="1:10" ht="21" customHeight="1">
      <c r="A30" s="30"/>
      <c r="B30" s="30"/>
      <c r="C30" s="37" t="s">
        <v>99</v>
      </c>
      <c r="D30" s="37"/>
      <c r="E30" s="37"/>
      <c r="F30" s="30" t="s">
        <v>100</v>
      </c>
      <c r="G30" s="38">
        <f t="shared" si="0"/>
        <v>215.08</v>
      </c>
      <c r="H30" s="39">
        <v>215.08</v>
      </c>
      <c r="I30" s="39">
        <v>0</v>
      </c>
      <c r="J30" s="39">
        <v>0</v>
      </c>
    </row>
    <row r="31" spans="1:10" ht="21" customHeight="1">
      <c r="A31" s="30"/>
      <c r="B31" s="30"/>
      <c r="C31" s="37"/>
      <c r="D31" s="37" t="s">
        <v>89</v>
      </c>
      <c r="E31" s="37"/>
      <c r="F31" s="30" t="s">
        <v>101</v>
      </c>
      <c r="G31" s="38">
        <f t="shared" si="0"/>
        <v>215.08</v>
      </c>
      <c r="H31" s="39">
        <v>215.08</v>
      </c>
      <c r="I31" s="39">
        <v>0</v>
      </c>
      <c r="J31" s="39">
        <v>0</v>
      </c>
    </row>
    <row r="32" spans="1:10" ht="21" customHeight="1">
      <c r="A32" s="30"/>
      <c r="B32" s="30"/>
      <c r="C32" s="37"/>
      <c r="D32" s="37"/>
      <c r="E32" s="37" t="s">
        <v>75</v>
      </c>
      <c r="F32" s="30" t="s">
        <v>102</v>
      </c>
      <c r="G32" s="38">
        <f t="shared" si="0"/>
        <v>215.08</v>
      </c>
      <c r="H32" s="39">
        <v>215.08</v>
      </c>
      <c r="I32" s="39">
        <v>0</v>
      </c>
      <c r="J32" s="39">
        <v>0</v>
      </c>
    </row>
    <row r="33" spans="1:10" ht="21" customHeight="1">
      <c r="A33" s="30"/>
      <c r="B33" s="30"/>
      <c r="C33" s="37" t="s">
        <v>103</v>
      </c>
      <c r="D33" s="37"/>
      <c r="E33" s="37"/>
      <c r="F33" s="30" t="s">
        <v>104</v>
      </c>
      <c r="G33" s="38">
        <f t="shared" si="0"/>
        <v>60</v>
      </c>
      <c r="H33" s="39">
        <v>0</v>
      </c>
      <c r="I33" s="39">
        <v>60</v>
      </c>
      <c r="J33" s="39">
        <v>0</v>
      </c>
    </row>
    <row r="34" spans="1:10" ht="21" customHeight="1">
      <c r="A34" s="30"/>
      <c r="B34" s="30"/>
      <c r="C34" s="37"/>
      <c r="D34" s="37" t="s">
        <v>75</v>
      </c>
      <c r="E34" s="37"/>
      <c r="F34" s="30" t="s">
        <v>105</v>
      </c>
      <c r="G34" s="38">
        <f t="shared" si="0"/>
        <v>60</v>
      </c>
      <c r="H34" s="39">
        <v>0</v>
      </c>
      <c r="I34" s="39">
        <v>60</v>
      </c>
      <c r="J34" s="39">
        <v>0</v>
      </c>
    </row>
    <row r="35" spans="1:10" ht="21" customHeight="1">
      <c r="A35" s="30"/>
      <c r="B35" s="30"/>
      <c r="C35" s="37"/>
      <c r="D35" s="37"/>
      <c r="E35" s="37" t="s">
        <v>97</v>
      </c>
      <c r="F35" s="30" t="s">
        <v>106</v>
      </c>
      <c r="G35" s="38">
        <f t="shared" si="0"/>
        <v>60</v>
      </c>
      <c r="H35" s="65">
        <v>0</v>
      </c>
      <c r="I35" s="65">
        <v>60</v>
      </c>
      <c r="J35" s="65">
        <v>0</v>
      </c>
    </row>
    <row r="36" spans="1:10" ht="22.8" customHeight="1">
      <c r="C36" s="37" t="s">
        <v>191</v>
      </c>
      <c r="D36" s="37"/>
      <c r="E36" s="37"/>
      <c r="F36" s="32" t="s">
        <v>193</v>
      </c>
      <c r="G36" s="64">
        <v>5119</v>
      </c>
      <c r="H36" s="66"/>
      <c r="I36" s="64">
        <v>5119</v>
      </c>
      <c r="J36" s="66"/>
    </row>
    <row r="37" spans="1:10" ht="22.8" customHeight="1">
      <c r="C37" s="37"/>
      <c r="D37" s="37" t="s">
        <v>192</v>
      </c>
      <c r="E37" s="37"/>
      <c r="F37" s="32" t="s">
        <v>194</v>
      </c>
      <c r="G37" s="64">
        <v>5119</v>
      </c>
      <c r="H37" s="66"/>
      <c r="I37" s="64">
        <v>5119</v>
      </c>
      <c r="J37" s="66"/>
    </row>
    <row r="38" spans="1:10" ht="22.8" customHeight="1">
      <c r="C38" s="37"/>
      <c r="D38" s="37"/>
      <c r="E38" s="37" t="s">
        <v>187</v>
      </c>
      <c r="F38" s="32" t="s">
        <v>193</v>
      </c>
      <c r="G38" s="64">
        <v>5119</v>
      </c>
      <c r="H38" s="66"/>
      <c r="I38" s="64">
        <v>5119</v>
      </c>
      <c r="J38" s="66"/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tabSelected="1" workbookViewId="0">
      <pane ySplit="6" topLeftCell="A20" activePane="bottomLeft" state="frozen"/>
      <selection pane="bottomLeft" activeCell="F32" sqref="F32"/>
    </sheetView>
  </sheetViews>
  <sheetFormatPr defaultColWidth="8" defaultRowHeight="14.25" customHeight="1"/>
  <cols>
    <col min="1" max="1" width="29.109375" style="2" customWidth="1"/>
    <col min="2" max="2" width="24.33203125" style="2" customWidth="1"/>
    <col min="3" max="3" width="30.33203125" style="2" customWidth="1"/>
    <col min="4" max="7" width="17.109375" style="2" customWidth="1"/>
  </cols>
  <sheetData>
    <row r="1" spans="1:7" ht="15" customHeight="1">
      <c r="A1" s="41"/>
      <c r="B1" s="3"/>
      <c r="C1" s="3"/>
      <c r="D1" s="4"/>
      <c r="E1" s="42"/>
      <c r="F1" s="4"/>
      <c r="G1" s="43" t="s">
        <v>112</v>
      </c>
    </row>
    <row r="2" spans="1:7" ht="32.25" customHeight="1">
      <c r="A2" s="106" t="s">
        <v>113</v>
      </c>
      <c r="B2" s="106"/>
      <c r="C2" s="106"/>
      <c r="D2" s="106"/>
      <c r="E2" s="106"/>
      <c r="F2" s="107"/>
      <c r="G2" s="107"/>
    </row>
    <row r="3" spans="1:7" ht="18" customHeight="1">
      <c r="A3" s="103" t="s">
        <v>3</v>
      </c>
      <c r="B3" s="103"/>
      <c r="C3" s="103"/>
      <c r="D3" s="104"/>
      <c r="E3" s="105"/>
      <c r="F3" s="104"/>
      <c r="G3" s="44" t="s">
        <v>4</v>
      </c>
    </row>
    <row r="4" spans="1:7" ht="19.5" customHeight="1">
      <c r="A4" s="108" t="s">
        <v>114</v>
      </c>
      <c r="B4" s="108"/>
      <c r="C4" s="108" t="s">
        <v>115</v>
      </c>
      <c r="D4" s="108"/>
      <c r="E4" s="109"/>
      <c r="F4" s="110"/>
      <c r="G4" s="110"/>
    </row>
    <row r="5" spans="1:7" ht="19.5" customHeight="1">
      <c r="A5" s="111" t="s">
        <v>116</v>
      </c>
      <c r="B5" s="111" t="s">
        <v>8</v>
      </c>
      <c r="C5" s="112" t="s">
        <v>116</v>
      </c>
      <c r="D5" s="108" t="s">
        <v>8</v>
      </c>
      <c r="E5" s="109"/>
      <c r="F5" s="110"/>
      <c r="G5" s="110"/>
    </row>
    <row r="6" spans="1:7" ht="19.5" customHeight="1">
      <c r="A6" s="111"/>
      <c r="B6" s="111"/>
      <c r="C6" s="113"/>
      <c r="D6" s="45" t="s">
        <v>109</v>
      </c>
      <c r="E6" s="45" t="s">
        <v>67</v>
      </c>
      <c r="F6" s="45" t="s">
        <v>68</v>
      </c>
      <c r="G6" s="45" t="s">
        <v>69</v>
      </c>
    </row>
    <row r="7" spans="1:7" ht="19.5" customHeight="1">
      <c r="A7" s="46" t="s">
        <v>117</v>
      </c>
      <c r="B7" s="47">
        <v>3806.9364850000002</v>
      </c>
      <c r="C7" s="48" t="s">
        <v>10</v>
      </c>
      <c r="D7" s="49">
        <f t="shared" ref="D7:D28" si="0">SUM(E7:G7)</f>
        <v>2767.1224130000001</v>
      </c>
      <c r="E7" s="49">
        <v>2767.1224130000001</v>
      </c>
      <c r="F7" s="49"/>
      <c r="G7" s="49"/>
    </row>
    <row r="8" spans="1:7" ht="19.5" customHeight="1">
      <c r="A8" s="50" t="s">
        <v>118</v>
      </c>
      <c r="B8" s="47">
        <v>4508.3599999999997</v>
      </c>
      <c r="C8" s="48" t="s">
        <v>12</v>
      </c>
      <c r="D8" s="49">
        <f t="shared" si="0"/>
        <v>0</v>
      </c>
      <c r="E8" s="49"/>
      <c r="F8" s="49"/>
      <c r="G8" s="49"/>
    </row>
    <row r="9" spans="1:7" ht="19.5" customHeight="1">
      <c r="A9" s="50" t="s">
        <v>119</v>
      </c>
      <c r="B9" s="47"/>
      <c r="C9" s="48" t="s">
        <v>14</v>
      </c>
      <c r="D9" s="49">
        <f t="shared" si="0"/>
        <v>0</v>
      </c>
      <c r="E9" s="49"/>
      <c r="F9" s="49"/>
      <c r="G9" s="49"/>
    </row>
    <row r="10" spans="1:7" ht="19.5" customHeight="1">
      <c r="A10" s="50"/>
      <c r="B10" s="51"/>
      <c r="C10" s="48" t="s">
        <v>16</v>
      </c>
      <c r="D10" s="49">
        <f t="shared" si="0"/>
        <v>0</v>
      </c>
      <c r="E10" s="49"/>
      <c r="F10" s="49"/>
      <c r="G10" s="49"/>
    </row>
    <row r="11" spans="1:7" ht="19.5" customHeight="1">
      <c r="A11" s="50"/>
      <c r="B11" s="51"/>
      <c r="C11" s="48" t="s">
        <v>18</v>
      </c>
      <c r="D11" s="49">
        <f t="shared" si="0"/>
        <v>0</v>
      </c>
      <c r="E11" s="49"/>
      <c r="F11" s="49"/>
      <c r="G11" s="49"/>
    </row>
    <row r="12" spans="1:7" ht="19.5" customHeight="1">
      <c r="A12" s="50"/>
      <c r="B12" s="51"/>
      <c r="C12" s="48" t="s">
        <v>20</v>
      </c>
      <c r="D12" s="49">
        <f t="shared" si="0"/>
        <v>0</v>
      </c>
      <c r="E12" s="49"/>
      <c r="F12" s="49"/>
      <c r="G12" s="49"/>
    </row>
    <row r="13" spans="1:7" ht="19.5" customHeight="1">
      <c r="A13" s="50"/>
      <c r="B13" s="51"/>
      <c r="C13" s="48" t="s">
        <v>22</v>
      </c>
      <c r="D13" s="49">
        <f t="shared" si="0"/>
        <v>0</v>
      </c>
      <c r="E13" s="49"/>
      <c r="F13" s="49"/>
      <c r="G13" s="49"/>
    </row>
    <row r="14" spans="1:7" ht="19.5" customHeight="1">
      <c r="A14" s="50"/>
      <c r="B14" s="51"/>
      <c r="C14" s="48" t="s">
        <v>24</v>
      </c>
      <c r="D14" s="49">
        <f t="shared" si="0"/>
        <v>659.55907200000001</v>
      </c>
      <c r="E14" s="49">
        <v>659.55907200000001</v>
      </c>
      <c r="F14" s="49"/>
      <c r="G14" s="49"/>
    </row>
    <row r="15" spans="1:7" ht="19.5" customHeight="1">
      <c r="A15" s="50"/>
      <c r="B15" s="51"/>
      <c r="C15" s="48" t="s">
        <v>25</v>
      </c>
      <c r="D15" s="49">
        <f t="shared" si="0"/>
        <v>0</v>
      </c>
      <c r="E15" s="49"/>
      <c r="F15" s="49"/>
      <c r="G15" s="49"/>
    </row>
    <row r="16" spans="1:7" ht="19.5" customHeight="1">
      <c r="A16" s="50"/>
      <c r="B16" s="51"/>
      <c r="C16" s="48" t="s">
        <v>26</v>
      </c>
      <c r="D16" s="49">
        <f t="shared" si="0"/>
        <v>91.8</v>
      </c>
      <c r="E16" s="49">
        <v>91.8</v>
      </c>
      <c r="F16" s="49"/>
      <c r="G16" s="49"/>
    </row>
    <row r="17" spans="1:7" ht="19.5" customHeight="1">
      <c r="A17" s="50"/>
      <c r="B17" s="51"/>
      <c r="C17" s="48" t="s">
        <v>27</v>
      </c>
      <c r="D17" s="49">
        <f t="shared" si="0"/>
        <v>4528.3599999999997</v>
      </c>
      <c r="E17" s="49">
        <v>20</v>
      </c>
      <c r="F17" s="49">
        <v>4508.3599999999997</v>
      </c>
      <c r="G17" s="49"/>
    </row>
    <row r="18" spans="1:7" ht="19.5" customHeight="1">
      <c r="A18" s="46"/>
      <c r="B18" s="51"/>
      <c r="C18" s="48" t="s">
        <v>28</v>
      </c>
      <c r="D18" s="49">
        <f t="shared" si="0"/>
        <v>0</v>
      </c>
      <c r="E18" s="49"/>
      <c r="F18" s="49"/>
      <c r="G18" s="49"/>
    </row>
    <row r="19" spans="1:7" ht="19.5" customHeight="1">
      <c r="A19" s="50"/>
      <c r="B19" s="51"/>
      <c r="C19" s="48" t="s">
        <v>29</v>
      </c>
      <c r="D19" s="49">
        <f t="shared" si="0"/>
        <v>0</v>
      </c>
      <c r="E19" s="49"/>
      <c r="F19" s="49"/>
      <c r="G19" s="49"/>
    </row>
    <row r="20" spans="1:7" ht="19.5" customHeight="1">
      <c r="A20" s="52"/>
      <c r="B20" s="47"/>
      <c r="C20" s="48" t="s">
        <v>30</v>
      </c>
      <c r="D20" s="49">
        <v>10000</v>
      </c>
      <c r="E20" s="49">
        <v>10000</v>
      </c>
      <c r="F20" s="49"/>
      <c r="G20" s="49"/>
    </row>
    <row r="21" spans="1:7" ht="19.5" customHeight="1">
      <c r="A21" s="46"/>
      <c r="B21" s="51"/>
      <c r="C21" s="48" t="s">
        <v>31</v>
      </c>
      <c r="D21" s="49">
        <f t="shared" si="0"/>
        <v>0</v>
      </c>
      <c r="E21" s="49"/>
      <c r="F21" s="49"/>
      <c r="G21" s="49"/>
    </row>
    <row r="22" spans="1:7" ht="19.5" customHeight="1">
      <c r="A22" s="46"/>
      <c r="B22" s="51"/>
      <c r="C22" s="48" t="s">
        <v>32</v>
      </c>
      <c r="D22" s="49">
        <f t="shared" si="0"/>
        <v>0</v>
      </c>
      <c r="E22" s="49"/>
      <c r="F22" s="49"/>
      <c r="G22" s="49"/>
    </row>
    <row r="23" spans="1:7" ht="19.5" customHeight="1">
      <c r="A23" s="46"/>
      <c r="B23" s="51"/>
      <c r="C23" s="48" t="s">
        <v>33</v>
      </c>
      <c r="D23" s="49">
        <f t="shared" si="0"/>
        <v>0</v>
      </c>
      <c r="E23" s="49"/>
      <c r="F23" s="49"/>
      <c r="G23" s="49"/>
    </row>
    <row r="24" spans="1:7" ht="19.5" customHeight="1">
      <c r="A24" s="46"/>
      <c r="B24" s="47"/>
      <c r="C24" s="48" t="s">
        <v>34</v>
      </c>
      <c r="D24" s="49">
        <f t="shared" si="0"/>
        <v>3.375</v>
      </c>
      <c r="E24" s="49">
        <v>3.375</v>
      </c>
      <c r="F24" s="49"/>
      <c r="G24" s="49"/>
    </row>
    <row r="25" spans="1:7" ht="19.5" customHeight="1">
      <c r="A25" s="46"/>
      <c r="B25" s="47"/>
      <c r="C25" s="48" t="s">
        <v>35</v>
      </c>
      <c r="D25" s="49">
        <f t="shared" si="0"/>
        <v>215.08</v>
      </c>
      <c r="E25" s="49">
        <v>215.08</v>
      </c>
      <c r="F25" s="49"/>
      <c r="G25" s="49"/>
    </row>
    <row r="26" spans="1:7" ht="19.5" customHeight="1">
      <c r="A26" s="50"/>
      <c r="B26" s="47"/>
      <c r="C26" s="48" t="s">
        <v>36</v>
      </c>
      <c r="D26" s="49">
        <f t="shared" si="0"/>
        <v>0</v>
      </c>
      <c r="E26" s="49"/>
      <c r="F26" s="49"/>
      <c r="G26" s="49"/>
    </row>
    <row r="27" spans="1:7" ht="19.5" customHeight="1">
      <c r="A27" s="46"/>
      <c r="B27" s="47"/>
      <c r="C27" s="48" t="s">
        <v>37</v>
      </c>
      <c r="D27" s="49">
        <f t="shared" si="0"/>
        <v>0</v>
      </c>
      <c r="E27" s="49"/>
      <c r="F27" s="49"/>
      <c r="G27" s="49"/>
    </row>
    <row r="28" spans="1:7" ht="19.5" customHeight="1">
      <c r="A28" s="46"/>
      <c r="B28" s="47"/>
      <c r="C28" s="48" t="s">
        <v>38</v>
      </c>
      <c r="D28" s="49">
        <f t="shared" si="0"/>
        <v>60</v>
      </c>
      <c r="E28" s="49">
        <v>60</v>
      </c>
      <c r="F28" s="49"/>
      <c r="G28" s="49"/>
    </row>
    <row r="29" spans="1:7" ht="19.5" customHeight="1">
      <c r="A29" s="46"/>
      <c r="B29" s="47"/>
      <c r="C29" s="48" t="s">
        <v>39</v>
      </c>
      <c r="D29" s="49">
        <v>5119</v>
      </c>
      <c r="E29" s="49"/>
      <c r="F29" s="49">
        <v>5119</v>
      </c>
      <c r="G29" s="49">
        <f>ROUND(G31-SUM(G7:G28),2)</f>
        <v>0</v>
      </c>
    </row>
    <row r="30" spans="1:7" ht="19.5" customHeight="1">
      <c r="A30" s="46"/>
      <c r="B30" s="47"/>
      <c r="C30" s="48"/>
      <c r="D30" s="49"/>
      <c r="E30" s="49"/>
      <c r="F30" s="49"/>
      <c r="G30" s="49"/>
    </row>
    <row r="31" spans="1:7" ht="19.5" customHeight="1">
      <c r="A31" s="46" t="s">
        <v>120</v>
      </c>
      <c r="B31" s="47">
        <f>SUM(B7:B9)</f>
        <v>8315.2964849999989</v>
      </c>
      <c r="C31" s="48" t="s">
        <v>121</v>
      </c>
      <c r="D31" s="49">
        <f>E31+F31</f>
        <v>23444.300000000003</v>
      </c>
      <c r="E31" s="49">
        <v>13816.94</v>
      </c>
      <c r="F31" s="49">
        <v>9627.36</v>
      </c>
      <c r="G31" s="49">
        <f>G35-G33</f>
        <v>0</v>
      </c>
    </row>
    <row r="32" spans="1:7" ht="19.5" customHeight="1">
      <c r="A32" s="46"/>
      <c r="B32" s="47"/>
      <c r="C32" s="48"/>
      <c r="D32" s="49"/>
      <c r="E32" s="49"/>
      <c r="F32" s="49"/>
      <c r="G32" s="49"/>
    </row>
    <row r="33" spans="1:7" ht="19.5" customHeight="1">
      <c r="A33" s="46" t="s">
        <v>47</v>
      </c>
      <c r="B33" s="21">
        <v>15129</v>
      </c>
      <c r="C33" s="48" t="s">
        <v>48</v>
      </c>
      <c r="D33" s="53">
        <f>SUM(E33:G33)</f>
        <v>0</v>
      </c>
      <c r="E33" s="54"/>
      <c r="F33" s="54"/>
      <c r="G33" s="54"/>
    </row>
    <row r="34" spans="1:7" ht="19.5" customHeight="1">
      <c r="A34" s="46"/>
      <c r="B34" s="47"/>
      <c r="C34" s="48"/>
      <c r="D34" s="49"/>
      <c r="E34" s="49"/>
      <c r="F34" s="49"/>
      <c r="G34" s="49"/>
    </row>
    <row r="35" spans="1:7" ht="19.5" customHeight="1">
      <c r="A35" s="46" t="s">
        <v>122</v>
      </c>
      <c r="B35" s="47">
        <f>B31+B33</f>
        <v>23444.296484999999</v>
      </c>
      <c r="C35" s="48" t="s">
        <v>123</v>
      </c>
      <c r="D35" s="49">
        <f>SUM(E35:G35)</f>
        <v>23444.300000000003</v>
      </c>
      <c r="E35" s="49">
        <v>13816.94</v>
      </c>
      <c r="F35" s="49">
        <v>9627.36</v>
      </c>
      <c r="G35" s="55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pane ySplit="5" topLeftCell="A18" activePane="bottomLeft" state="frozen"/>
      <selection pane="bottomLeft" activeCell="M9" sqref="M9"/>
    </sheetView>
  </sheetViews>
  <sheetFormatPr defaultColWidth="8.88671875" defaultRowHeight="15" customHeight="1"/>
  <cols>
    <col min="1" max="2" width="0" hidden="1" customWidth="1"/>
    <col min="3" max="5" width="5.6640625" customWidth="1"/>
    <col min="6" max="6" width="32.88671875" customWidth="1"/>
    <col min="7" max="11" width="14.33203125" customWidth="1"/>
  </cols>
  <sheetData>
    <row r="1" spans="1:11" ht="15" customHeight="1">
      <c r="B1" s="35"/>
      <c r="C1" s="85" t="s">
        <v>124</v>
      </c>
      <c r="D1" s="85"/>
      <c r="E1" s="85"/>
      <c r="F1" s="85"/>
      <c r="G1" s="85"/>
      <c r="H1" s="85"/>
      <c r="I1" s="85"/>
      <c r="J1" s="85"/>
      <c r="K1" s="85"/>
    </row>
    <row r="2" spans="1:11" s="25" customFormat="1" ht="40.5" customHeight="1">
      <c r="A2" s="26"/>
      <c r="C2" s="86" t="s">
        <v>125</v>
      </c>
      <c r="D2" s="100"/>
      <c r="E2" s="100"/>
      <c r="F2" s="100"/>
      <c r="G2" s="100"/>
      <c r="H2" s="100"/>
      <c r="I2" s="100"/>
      <c r="J2" s="100"/>
      <c r="K2" s="100"/>
    </row>
    <row r="3" spans="1:11" ht="18" customHeight="1">
      <c r="A3" s="116" t="s">
        <v>3</v>
      </c>
      <c r="B3" s="117"/>
      <c r="C3" s="118"/>
      <c r="D3" s="118"/>
      <c r="E3" s="118"/>
      <c r="F3" s="118"/>
      <c r="G3" s="118"/>
      <c r="H3" s="118"/>
      <c r="I3" s="118"/>
      <c r="J3" s="90"/>
      <c r="K3" s="10" t="s">
        <v>4</v>
      </c>
    </row>
    <row r="4" spans="1:11" ht="19.5" customHeight="1">
      <c r="A4" s="114" t="s">
        <v>53</v>
      </c>
      <c r="B4" s="114" t="s">
        <v>54</v>
      </c>
      <c r="C4" s="97" t="s">
        <v>55</v>
      </c>
      <c r="D4" s="102"/>
      <c r="E4" s="102"/>
      <c r="F4" s="97" t="s">
        <v>56</v>
      </c>
      <c r="G4" s="97" t="s">
        <v>57</v>
      </c>
      <c r="H4" s="97" t="s">
        <v>110</v>
      </c>
      <c r="I4" s="102"/>
      <c r="J4" s="102"/>
      <c r="K4" s="97" t="s">
        <v>111</v>
      </c>
    </row>
    <row r="5" spans="1:11" s="56" customFormat="1" ht="19.5" customHeight="1">
      <c r="A5" s="115"/>
      <c r="B5" s="115"/>
      <c r="C5" s="29" t="s">
        <v>63</v>
      </c>
      <c r="D5" s="29" t="s">
        <v>64</v>
      </c>
      <c r="E5" s="29" t="s">
        <v>65</v>
      </c>
      <c r="F5" s="97"/>
      <c r="G5" s="97"/>
      <c r="H5" s="29" t="s">
        <v>126</v>
      </c>
      <c r="I5" s="29" t="s">
        <v>127</v>
      </c>
      <c r="J5" s="29" t="s">
        <v>128</v>
      </c>
      <c r="K5" s="97"/>
    </row>
    <row r="6" spans="1:11" ht="19.5" customHeight="1">
      <c r="A6" s="30"/>
      <c r="B6" s="30"/>
      <c r="C6" s="31"/>
      <c r="D6" s="31"/>
      <c r="E6" s="31"/>
      <c r="F6" s="32" t="s">
        <v>70</v>
      </c>
      <c r="G6" s="57">
        <f t="shared" ref="G6:G33" si="0">H6+K6</f>
        <v>13816.941484999999</v>
      </c>
      <c r="H6" s="58">
        <f t="shared" ref="H6:H33" si="1">I6+J6</f>
        <v>3260.1214849999997</v>
      </c>
      <c r="I6" s="34">
        <v>3114.6474079999998</v>
      </c>
      <c r="J6" s="34">
        <v>145.47407699999999</v>
      </c>
      <c r="K6" s="34">
        <v>10556.82</v>
      </c>
    </row>
    <row r="7" spans="1:11" ht="19.5" customHeight="1">
      <c r="A7" s="30"/>
      <c r="B7" s="30"/>
      <c r="C7" s="31" t="s">
        <v>71</v>
      </c>
      <c r="D7" s="31"/>
      <c r="E7" s="31"/>
      <c r="F7" s="32" t="s">
        <v>72</v>
      </c>
      <c r="G7" s="57">
        <f t="shared" si="0"/>
        <v>2767.1224129999996</v>
      </c>
      <c r="H7" s="58">
        <f t="shared" si="1"/>
        <v>2385.4824129999997</v>
      </c>
      <c r="I7" s="34">
        <f>I8</f>
        <v>2240.0083359999999</v>
      </c>
      <c r="J7" s="34">
        <v>145.47407699999999</v>
      </c>
      <c r="K7" s="34">
        <v>381.64</v>
      </c>
    </row>
    <row r="8" spans="1:11" ht="19.5" customHeight="1">
      <c r="A8" s="30"/>
      <c r="B8" s="30"/>
      <c r="C8" s="31"/>
      <c r="D8" s="31" t="s">
        <v>73</v>
      </c>
      <c r="E8" s="31"/>
      <c r="F8" s="32" t="s">
        <v>74</v>
      </c>
      <c r="G8" s="57">
        <f t="shared" si="0"/>
        <v>2757.1224129999996</v>
      </c>
      <c r="H8" s="58">
        <f t="shared" si="1"/>
        <v>2385.4824129999997</v>
      </c>
      <c r="I8" s="34">
        <f>I9</f>
        <v>2240.0083359999999</v>
      </c>
      <c r="J8" s="34">
        <v>145.47407699999999</v>
      </c>
      <c r="K8" s="34">
        <v>371.64</v>
      </c>
    </row>
    <row r="9" spans="1:11" ht="19.5" customHeight="1">
      <c r="A9" s="30"/>
      <c r="B9" s="30"/>
      <c r="C9" s="31"/>
      <c r="D9" s="31"/>
      <c r="E9" s="31" t="s">
        <v>75</v>
      </c>
      <c r="F9" s="32" t="s">
        <v>76</v>
      </c>
      <c r="G9" s="57">
        <f t="shared" si="0"/>
        <v>2757.1224129999996</v>
      </c>
      <c r="H9" s="58">
        <f t="shared" si="1"/>
        <v>2385.4824129999997</v>
      </c>
      <c r="I9" s="34">
        <f>2400.387472-I15</f>
        <v>2240.0083359999999</v>
      </c>
      <c r="J9" s="34">
        <v>145.47407699999999</v>
      </c>
      <c r="K9" s="34">
        <v>371.64</v>
      </c>
    </row>
    <row r="10" spans="1:11" s="1" customFormat="1" ht="19.5" customHeight="1">
      <c r="A10" s="32"/>
      <c r="B10" s="32"/>
      <c r="C10" s="37"/>
      <c r="D10" s="37" t="s">
        <v>188</v>
      </c>
      <c r="E10" s="37"/>
      <c r="F10" s="32" t="s">
        <v>189</v>
      </c>
      <c r="G10" s="33">
        <v>10</v>
      </c>
      <c r="H10" s="62"/>
      <c r="I10" s="62"/>
      <c r="J10" s="62"/>
      <c r="K10" s="33">
        <v>10</v>
      </c>
    </row>
    <row r="11" spans="1:11" s="1" customFormat="1" ht="19.5" customHeight="1">
      <c r="A11" s="32"/>
      <c r="B11" s="32"/>
      <c r="C11" s="37"/>
      <c r="D11" s="37"/>
      <c r="E11" s="37" t="s">
        <v>187</v>
      </c>
      <c r="F11" s="32" t="s">
        <v>190</v>
      </c>
      <c r="G11" s="33">
        <v>10</v>
      </c>
      <c r="H11" s="62"/>
      <c r="I11" s="62"/>
      <c r="J11" s="62"/>
      <c r="K11" s="33">
        <v>10</v>
      </c>
    </row>
    <row r="12" spans="1:11" ht="19.5" customHeight="1">
      <c r="A12" s="30"/>
      <c r="B12" s="30"/>
      <c r="C12" s="31" t="s">
        <v>77</v>
      </c>
      <c r="D12" s="31"/>
      <c r="E12" s="31"/>
      <c r="F12" s="32" t="s">
        <v>78</v>
      </c>
      <c r="G12" s="57">
        <f t="shared" si="0"/>
        <v>659.55907200000001</v>
      </c>
      <c r="H12" s="58">
        <f t="shared" si="1"/>
        <v>659.55907200000001</v>
      </c>
      <c r="I12" s="34">
        <f>I13</f>
        <v>659.55907200000001</v>
      </c>
      <c r="J12" s="34">
        <v>0</v>
      </c>
      <c r="K12" s="34">
        <v>0</v>
      </c>
    </row>
    <row r="13" spans="1:11" ht="19.5" customHeight="1">
      <c r="A13" s="30"/>
      <c r="B13" s="30"/>
      <c r="C13" s="31"/>
      <c r="D13" s="31" t="s">
        <v>79</v>
      </c>
      <c r="E13" s="31"/>
      <c r="F13" s="32" t="s">
        <v>80</v>
      </c>
      <c r="G13" s="57">
        <f t="shared" si="0"/>
        <v>659.55907200000001</v>
      </c>
      <c r="H13" s="58">
        <f t="shared" si="1"/>
        <v>659.55907200000001</v>
      </c>
      <c r="I13" s="34">
        <f>I14+I15</f>
        <v>659.55907200000001</v>
      </c>
      <c r="J13" s="34">
        <v>0</v>
      </c>
      <c r="K13" s="34">
        <v>0</v>
      </c>
    </row>
    <row r="14" spans="1:11" ht="19.5" customHeight="1">
      <c r="A14" s="30"/>
      <c r="B14" s="30"/>
      <c r="C14" s="31"/>
      <c r="D14" s="31"/>
      <c r="E14" s="31" t="s">
        <v>79</v>
      </c>
      <c r="F14" s="32" t="s">
        <v>81</v>
      </c>
      <c r="G14" s="57">
        <f t="shared" si="0"/>
        <v>499.179936</v>
      </c>
      <c r="H14" s="58">
        <f t="shared" si="1"/>
        <v>499.179936</v>
      </c>
      <c r="I14" s="34">
        <v>499.179936</v>
      </c>
      <c r="J14" s="34">
        <v>0</v>
      </c>
      <c r="K14" s="34">
        <v>0</v>
      </c>
    </row>
    <row r="15" spans="1:11" s="1" customFormat="1" ht="19.5" customHeight="1">
      <c r="A15" s="32"/>
      <c r="B15" s="32"/>
      <c r="C15" s="37"/>
      <c r="D15" s="37"/>
      <c r="E15" s="37" t="s">
        <v>180</v>
      </c>
      <c r="F15" s="32" t="s">
        <v>181</v>
      </c>
      <c r="G15" s="62">
        <v>160.37913599999999</v>
      </c>
      <c r="H15" s="62">
        <v>160.37913599999999</v>
      </c>
      <c r="I15" s="62">
        <v>160.37913599999999</v>
      </c>
      <c r="J15" s="62"/>
      <c r="K15" s="62"/>
    </row>
    <row r="16" spans="1:11" ht="19.5" customHeight="1">
      <c r="A16" s="30"/>
      <c r="B16" s="30"/>
      <c r="C16" s="31" t="s">
        <v>82</v>
      </c>
      <c r="D16" s="31"/>
      <c r="E16" s="31"/>
      <c r="F16" s="32" t="s">
        <v>83</v>
      </c>
      <c r="G16" s="57">
        <f t="shared" si="0"/>
        <v>91.8</v>
      </c>
      <c r="H16" s="58">
        <f t="shared" si="1"/>
        <v>0</v>
      </c>
      <c r="I16" s="34">
        <v>0</v>
      </c>
      <c r="J16" s="34">
        <v>0</v>
      </c>
      <c r="K16" s="34">
        <v>91.8</v>
      </c>
    </row>
    <row r="17" spans="1:11" ht="19.5" customHeight="1">
      <c r="A17" s="30"/>
      <c r="B17" s="30"/>
      <c r="C17" s="31"/>
      <c r="D17" s="31" t="s">
        <v>75</v>
      </c>
      <c r="E17" s="31"/>
      <c r="F17" s="32" t="s">
        <v>84</v>
      </c>
      <c r="G17" s="57">
        <f t="shared" si="0"/>
        <v>91.8</v>
      </c>
      <c r="H17" s="58">
        <f t="shared" si="1"/>
        <v>0</v>
      </c>
      <c r="I17" s="34">
        <v>0</v>
      </c>
      <c r="J17" s="34">
        <v>0</v>
      </c>
      <c r="K17" s="34">
        <v>91.8</v>
      </c>
    </row>
    <row r="18" spans="1:11" ht="19.5" customHeight="1">
      <c r="A18" s="30"/>
      <c r="B18" s="30"/>
      <c r="C18" s="31"/>
      <c r="D18" s="31"/>
      <c r="E18" s="31" t="s">
        <v>85</v>
      </c>
      <c r="F18" s="32" t="s">
        <v>86</v>
      </c>
      <c r="G18" s="57">
        <f t="shared" si="0"/>
        <v>91.8</v>
      </c>
      <c r="H18" s="58">
        <f t="shared" si="1"/>
        <v>0</v>
      </c>
      <c r="I18" s="34">
        <v>0</v>
      </c>
      <c r="J18" s="34">
        <v>0</v>
      </c>
      <c r="K18" s="34">
        <v>91.8</v>
      </c>
    </row>
    <row r="19" spans="1:11" ht="19.5" customHeight="1">
      <c r="A19" s="30"/>
      <c r="B19" s="30"/>
      <c r="C19" s="31" t="s">
        <v>87</v>
      </c>
      <c r="D19" s="31"/>
      <c r="E19" s="31"/>
      <c r="F19" s="32" t="s">
        <v>88</v>
      </c>
      <c r="G19" s="57">
        <f t="shared" si="0"/>
        <v>20</v>
      </c>
      <c r="H19" s="58">
        <f t="shared" si="1"/>
        <v>0</v>
      </c>
      <c r="I19" s="34">
        <v>0</v>
      </c>
      <c r="J19" s="34">
        <v>0</v>
      </c>
      <c r="K19" s="34">
        <v>20</v>
      </c>
    </row>
    <row r="20" spans="1:11" ht="19.5" customHeight="1">
      <c r="A20" s="30"/>
      <c r="B20" s="30"/>
      <c r="C20" s="31"/>
      <c r="D20" s="31" t="s">
        <v>89</v>
      </c>
      <c r="E20" s="31"/>
      <c r="F20" s="32" t="s">
        <v>90</v>
      </c>
      <c r="G20" s="57">
        <f t="shared" si="0"/>
        <v>20</v>
      </c>
      <c r="H20" s="58">
        <f t="shared" si="1"/>
        <v>0</v>
      </c>
      <c r="I20" s="34">
        <v>0</v>
      </c>
      <c r="J20" s="34">
        <v>0</v>
      </c>
      <c r="K20" s="34">
        <v>20</v>
      </c>
    </row>
    <row r="21" spans="1:11" ht="19.5" customHeight="1">
      <c r="A21" s="30"/>
      <c r="B21" s="30"/>
      <c r="C21" s="31"/>
      <c r="D21" s="31"/>
      <c r="E21" s="31" t="s">
        <v>75</v>
      </c>
      <c r="F21" s="32" t="s">
        <v>90</v>
      </c>
      <c r="G21" s="57">
        <f t="shared" si="0"/>
        <v>20</v>
      </c>
      <c r="H21" s="58">
        <f t="shared" si="1"/>
        <v>0</v>
      </c>
      <c r="I21" s="34">
        <v>0</v>
      </c>
      <c r="J21" s="34">
        <v>0</v>
      </c>
      <c r="K21" s="34">
        <v>20</v>
      </c>
    </row>
    <row r="22" spans="1:11" s="1" customFormat="1" ht="19.5" customHeight="1">
      <c r="A22" s="32"/>
      <c r="B22" s="32"/>
      <c r="C22" s="37" t="s">
        <v>185</v>
      </c>
      <c r="D22" s="37"/>
      <c r="E22" s="37"/>
      <c r="F22" s="32" t="s">
        <v>182</v>
      </c>
      <c r="G22" s="33">
        <v>10000</v>
      </c>
      <c r="H22" s="62"/>
      <c r="I22" s="62"/>
      <c r="J22" s="62"/>
      <c r="K22" s="33">
        <v>10000</v>
      </c>
    </row>
    <row r="23" spans="1:11" s="1" customFormat="1" ht="19.5" customHeight="1">
      <c r="A23" s="32"/>
      <c r="B23" s="32"/>
      <c r="C23" s="37"/>
      <c r="D23" s="37" t="s">
        <v>186</v>
      </c>
      <c r="E23" s="37"/>
      <c r="F23" s="32" t="s">
        <v>183</v>
      </c>
      <c r="G23" s="33">
        <v>10000</v>
      </c>
      <c r="H23" s="62"/>
      <c r="I23" s="62"/>
      <c r="J23" s="62"/>
      <c r="K23" s="33">
        <v>10000</v>
      </c>
    </row>
    <row r="24" spans="1:11" s="1" customFormat="1" ht="19.5" customHeight="1">
      <c r="A24" s="32"/>
      <c r="B24" s="32"/>
      <c r="C24" s="37"/>
      <c r="D24" s="37"/>
      <c r="E24" s="37" t="s">
        <v>187</v>
      </c>
      <c r="F24" s="32" t="s">
        <v>184</v>
      </c>
      <c r="G24" s="33">
        <v>10000</v>
      </c>
      <c r="H24" s="62"/>
      <c r="I24" s="62"/>
      <c r="J24" s="62"/>
      <c r="K24" s="33">
        <v>10000</v>
      </c>
    </row>
    <row r="25" spans="1:11" ht="19.5" customHeight="1">
      <c r="A25" s="30"/>
      <c r="B25" s="30"/>
      <c r="C25" s="31" t="s">
        <v>94</v>
      </c>
      <c r="D25" s="31"/>
      <c r="E25" s="31"/>
      <c r="F25" s="32" t="s">
        <v>95</v>
      </c>
      <c r="G25" s="57">
        <f t="shared" si="0"/>
        <v>3.375</v>
      </c>
      <c r="H25" s="58">
        <f t="shared" si="1"/>
        <v>0</v>
      </c>
      <c r="I25" s="34">
        <v>0</v>
      </c>
      <c r="J25" s="34">
        <v>0</v>
      </c>
      <c r="K25" s="34">
        <v>3.375</v>
      </c>
    </row>
    <row r="26" spans="1:11" ht="19.5" customHeight="1">
      <c r="A26" s="30"/>
      <c r="B26" s="30"/>
      <c r="C26" s="31"/>
      <c r="D26" s="31" t="s">
        <v>75</v>
      </c>
      <c r="E26" s="31"/>
      <c r="F26" s="32" t="s">
        <v>96</v>
      </c>
      <c r="G26" s="57">
        <f t="shared" si="0"/>
        <v>3.375</v>
      </c>
      <c r="H26" s="58">
        <f t="shared" si="1"/>
        <v>0</v>
      </c>
      <c r="I26" s="34">
        <v>0</v>
      </c>
      <c r="J26" s="34">
        <v>0</v>
      </c>
      <c r="K26" s="34">
        <v>3.375</v>
      </c>
    </row>
    <row r="27" spans="1:11" ht="19.5" customHeight="1">
      <c r="A27" s="30"/>
      <c r="B27" s="30"/>
      <c r="C27" s="31"/>
      <c r="D27" s="31"/>
      <c r="E27" s="31" t="s">
        <v>97</v>
      </c>
      <c r="F27" s="32" t="s">
        <v>98</v>
      </c>
      <c r="G27" s="57">
        <f t="shared" si="0"/>
        <v>3.375</v>
      </c>
      <c r="H27" s="58">
        <f t="shared" si="1"/>
        <v>0</v>
      </c>
      <c r="I27" s="34">
        <v>0</v>
      </c>
      <c r="J27" s="34">
        <v>0</v>
      </c>
      <c r="K27" s="34">
        <v>3.375</v>
      </c>
    </row>
    <row r="28" spans="1:11" ht="19.5" customHeight="1">
      <c r="A28" s="30"/>
      <c r="B28" s="30"/>
      <c r="C28" s="31" t="s">
        <v>99</v>
      </c>
      <c r="D28" s="31"/>
      <c r="E28" s="31"/>
      <c r="F28" s="32" t="s">
        <v>100</v>
      </c>
      <c r="G28" s="57">
        <f t="shared" si="0"/>
        <v>215.08</v>
      </c>
      <c r="H28" s="58">
        <f t="shared" si="1"/>
        <v>215.08</v>
      </c>
      <c r="I28" s="34">
        <v>215.08</v>
      </c>
      <c r="J28" s="34">
        <v>0</v>
      </c>
      <c r="K28" s="34">
        <v>0</v>
      </c>
    </row>
    <row r="29" spans="1:11" ht="19.5" customHeight="1">
      <c r="A29" s="30"/>
      <c r="B29" s="30"/>
      <c r="C29" s="31"/>
      <c r="D29" s="31" t="s">
        <v>89</v>
      </c>
      <c r="E29" s="31"/>
      <c r="F29" s="32" t="s">
        <v>101</v>
      </c>
      <c r="G29" s="57">
        <f t="shared" si="0"/>
        <v>215.08</v>
      </c>
      <c r="H29" s="58">
        <f t="shared" si="1"/>
        <v>215.08</v>
      </c>
      <c r="I29" s="34">
        <v>215.08</v>
      </c>
      <c r="J29" s="34">
        <v>0</v>
      </c>
      <c r="K29" s="34">
        <v>0</v>
      </c>
    </row>
    <row r="30" spans="1:11" ht="19.5" customHeight="1">
      <c r="A30" s="30"/>
      <c r="B30" s="30"/>
      <c r="C30" s="31"/>
      <c r="D30" s="31"/>
      <c r="E30" s="31" t="s">
        <v>75</v>
      </c>
      <c r="F30" s="32" t="s">
        <v>102</v>
      </c>
      <c r="G30" s="57">
        <f t="shared" si="0"/>
        <v>215.08</v>
      </c>
      <c r="H30" s="58">
        <f t="shared" si="1"/>
        <v>215.08</v>
      </c>
      <c r="I30" s="34">
        <v>215.08</v>
      </c>
      <c r="J30" s="34">
        <v>0</v>
      </c>
      <c r="K30" s="34">
        <v>0</v>
      </c>
    </row>
    <row r="31" spans="1:11" ht="19.5" customHeight="1">
      <c r="A31" s="30"/>
      <c r="B31" s="30"/>
      <c r="C31" s="31" t="s">
        <v>103</v>
      </c>
      <c r="D31" s="31"/>
      <c r="E31" s="31"/>
      <c r="F31" s="32" t="s">
        <v>104</v>
      </c>
      <c r="G31" s="57">
        <f t="shared" si="0"/>
        <v>60</v>
      </c>
      <c r="H31" s="58">
        <f t="shared" si="1"/>
        <v>0</v>
      </c>
      <c r="I31" s="34">
        <v>0</v>
      </c>
      <c r="J31" s="34">
        <v>0</v>
      </c>
      <c r="K31" s="34">
        <v>60</v>
      </c>
    </row>
    <row r="32" spans="1:11" ht="19.5" customHeight="1">
      <c r="A32" s="30"/>
      <c r="B32" s="30"/>
      <c r="C32" s="31"/>
      <c r="D32" s="31" t="s">
        <v>75</v>
      </c>
      <c r="E32" s="31"/>
      <c r="F32" s="32" t="s">
        <v>105</v>
      </c>
      <c r="G32" s="57">
        <f t="shared" si="0"/>
        <v>60</v>
      </c>
      <c r="H32" s="67">
        <f t="shared" si="1"/>
        <v>0</v>
      </c>
      <c r="I32" s="67">
        <v>0</v>
      </c>
      <c r="J32" s="67">
        <v>0</v>
      </c>
      <c r="K32" s="67">
        <v>60</v>
      </c>
    </row>
    <row r="33" spans="1:11" ht="21.6" customHeight="1">
      <c r="A33" s="30"/>
      <c r="B33" s="30"/>
      <c r="C33" s="31"/>
      <c r="D33" s="31"/>
      <c r="E33" s="31" t="s">
        <v>97</v>
      </c>
      <c r="F33" s="32" t="s">
        <v>106</v>
      </c>
      <c r="G33" s="70">
        <f t="shared" si="0"/>
        <v>60</v>
      </c>
      <c r="H33" s="71">
        <f t="shared" si="1"/>
        <v>0</v>
      </c>
      <c r="I33" s="71">
        <v>0</v>
      </c>
      <c r="J33" s="71">
        <v>0</v>
      </c>
      <c r="K33" s="71">
        <v>60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ySplit="5" topLeftCell="A6" activePane="bottomLeft" state="frozen"/>
      <selection pane="bottomLeft" activeCell="F12" sqref="F12"/>
    </sheetView>
  </sheetViews>
  <sheetFormatPr defaultColWidth="8.88671875" defaultRowHeight="15" customHeight="1"/>
  <cols>
    <col min="1" max="2" width="5.6640625" customWidth="1"/>
    <col min="3" max="3" width="32.88671875" customWidth="1"/>
    <col min="4" max="5" width="5.6640625" customWidth="1"/>
    <col min="6" max="6" width="32.88671875" customWidth="1"/>
    <col min="7" max="9" width="14.33203125" customWidth="1"/>
  </cols>
  <sheetData>
    <row r="1" spans="1:9" s="27" customFormat="1" ht="15" customHeight="1">
      <c r="A1" s="85" t="s">
        <v>129</v>
      </c>
      <c r="B1" s="85"/>
      <c r="C1" s="85"/>
      <c r="D1" s="85"/>
      <c r="E1" s="85"/>
      <c r="F1" s="85"/>
      <c r="G1" s="85"/>
      <c r="H1" s="85"/>
      <c r="I1" s="85"/>
    </row>
    <row r="2" spans="1:9" s="59" customFormat="1" ht="40.5" customHeight="1">
      <c r="A2" s="119" t="s">
        <v>130</v>
      </c>
      <c r="B2" s="87"/>
      <c r="C2" s="87"/>
      <c r="D2" s="87"/>
      <c r="E2" s="87"/>
      <c r="F2" s="87"/>
      <c r="G2" s="87"/>
      <c r="H2" s="87"/>
      <c r="I2" s="87"/>
    </row>
    <row r="3" spans="1:9" ht="21" customHeight="1">
      <c r="A3" s="90" t="s">
        <v>3</v>
      </c>
      <c r="B3" s="90"/>
      <c r="C3" s="90"/>
      <c r="D3" s="90"/>
      <c r="E3" s="90"/>
      <c r="F3" s="90"/>
      <c r="G3" s="90"/>
      <c r="H3" s="90"/>
      <c r="I3" s="10" t="s">
        <v>4</v>
      </c>
    </row>
    <row r="4" spans="1:9" s="56" customFormat="1" ht="21" customHeight="1">
      <c r="A4" s="97" t="s">
        <v>55</v>
      </c>
      <c r="B4" s="97"/>
      <c r="C4" s="97" t="s">
        <v>131</v>
      </c>
      <c r="D4" s="97" t="s">
        <v>55</v>
      </c>
      <c r="E4" s="97"/>
      <c r="F4" s="97" t="s">
        <v>132</v>
      </c>
      <c r="G4" s="97" t="s">
        <v>133</v>
      </c>
      <c r="H4" s="97"/>
      <c r="I4" s="97"/>
    </row>
    <row r="5" spans="1:9" s="56" customFormat="1" ht="21" customHeight="1">
      <c r="A5" s="29" t="s">
        <v>63</v>
      </c>
      <c r="B5" s="29" t="s">
        <v>64</v>
      </c>
      <c r="C5" s="97"/>
      <c r="D5" s="29" t="s">
        <v>63</v>
      </c>
      <c r="E5" s="29" t="s">
        <v>64</v>
      </c>
      <c r="F5" s="97"/>
      <c r="G5" s="29" t="s">
        <v>66</v>
      </c>
      <c r="H5" s="29" t="s">
        <v>127</v>
      </c>
      <c r="I5" s="29" t="s">
        <v>128</v>
      </c>
    </row>
    <row r="6" spans="1:9" ht="21" customHeight="1">
      <c r="A6" s="37"/>
      <c r="B6" s="37"/>
      <c r="C6" s="30" t="s">
        <v>57</v>
      </c>
      <c r="D6" s="37"/>
      <c r="E6" s="37"/>
      <c r="F6" s="30"/>
      <c r="G6" s="60">
        <f t="shared" ref="G6:G20" si="0">H6+I6</f>
        <v>3260.12</v>
      </c>
      <c r="H6" s="60" t="s">
        <v>134</v>
      </c>
      <c r="I6" s="61" t="s">
        <v>135</v>
      </c>
    </row>
    <row r="7" spans="1:9" ht="21" customHeight="1">
      <c r="A7" s="37" t="s">
        <v>136</v>
      </c>
      <c r="B7" s="37"/>
      <c r="C7" s="30" t="s">
        <v>137</v>
      </c>
      <c r="D7" s="37" t="s">
        <v>138</v>
      </c>
      <c r="E7" s="37"/>
      <c r="F7" s="30" t="s">
        <v>139</v>
      </c>
      <c r="G7" s="60">
        <f t="shared" si="0"/>
        <v>3114.65</v>
      </c>
      <c r="H7" s="60" t="s">
        <v>134</v>
      </c>
      <c r="I7" s="61">
        <v>0</v>
      </c>
    </row>
    <row r="8" spans="1:9" ht="21" customHeight="1">
      <c r="A8" s="37" t="s">
        <v>136</v>
      </c>
      <c r="B8" s="37" t="s">
        <v>75</v>
      </c>
      <c r="C8" s="30" t="s">
        <v>140</v>
      </c>
      <c r="D8" s="37" t="s">
        <v>138</v>
      </c>
      <c r="E8" s="37" t="s">
        <v>75</v>
      </c>
      <c r="F8" s="30" t="s">
        <v>141</v>
      </c>
      <c r="G8" s="60">
        <f t="shared" si="0"/>
        <v>362.9</v>
      </c>
      <c r="H8" s="60" t="s">
        <v>142</v>
      </c>
      <c r="I8" s="61">
        <v>0</v>
      </c>
    </row>
    <row r="9" spans="1:9" ht="21" customHeight="1">
      <c r="A9" s="37" t="s">
        <v>136</v>
      </c>
      <c r="B9" s="37" t="s">
        <v>89</v>
      </c>
      <c r="C9" s="30" t="s">
        <v>143</v>
      </c>
      <c r="D9" s="37" t="s">
        <v>138</v>
      </c>
      <c r="E9" s="37" t="s">
        <v>75</v>
      </c>
      <c r="F9" s="30" t="s">
        <v>141</v>
      </c>
      <c r="G9" s="60">
        <f t="shared" si="0"/>
        <v>771.61</v>
      </c>
      <c r="H9" s="60" t="s">
        <v>144</v>
      </c>
      <c r="I9" s="61">
        <v>0</v>
      </c>
    </row>
    <row r="10" spans="1:9" ht="21" customHeight="1">
      <c r="A10" s="37" t="s">
        <v>136</v>
      </c>
      <c r="B10" s="37" t="s">
        <v>73</v>
      </c>
      <c r="C10" s="30" t="s">
        <v>145</v>
      </c>
      <c r="D10" s="37" t="s">
        <v>138</v>
      </c>
      <c r="E10" s="37" t="s">
        <v>75</v>
      </c>
      <c r="F10" s="30" t="s">
        <v>141</v>
      </c>
      <c r="G10" s="60">
        <f t="shared" si="0"/>
        <v>16.36</v>
      </c>
      <c r="H10" s="60" t="s">
        <v>146</v>
      </c>
      <c r="I10" s="61">
        <v>0</v>
      </c>
    </row>
    <row r="11" spans="1:9" ht="21" customHeight="1">
      <c r="A11" s="37" t="s">
        <v>136</v>
      </c>
      <c r="B11" s="37" t="s">
        <v>147</v>
      </c>
      <c r="C11" s="30" t="s">
        <v>148</v>
      </c>
      <c r="D11" s="37" t="s">
        <v>138</v>
      </c>
      <c r="E11" s="37" t="s">
        <v>75</v>
      </c>
      <c r="F11" s="30" t="s">
        <v>141</v>
      </c>
      <c r="G11" s="60">
        <f t="shared" si="0"/>
        <v>1089.1400000000001</v>
      </c>
      <c r="H11" s="60" t="s">
        <v>149</v>
      </c>
      <c r="I11" s="61">
        <v>0</v>
      </c>
    </row>
    <row r="12" spans="1:9" ht="21" customHeight="1">
      <c r="A12" s="37" t="s">
        <v>136</v>
      </c>
      <c r="B12" s="37" t="s">
        <v>91</v>
      </c>
      <c r="C12" s="30" t="s">
        <v>150</v>
      </c>
      <c r="D12" s="37" t="s">
        <v>138</v>
      </c>
      <c r="E12" s="37" t="s">
        <v>89</v>
      </c>
      <c r="F12" s="30" t="s">
        <v>151</v>
      </c>
      <c r="G12" s="60">
        <f t="shared" si="0"/>
        <v>320.76</v>
      </c>
      <c r="H12" s="60" t="s">
        <v>152</v>
      </c>
      <c r="I12" s="61">
        <v>0</v>
      </c>
    </row>
    <row r="13" spans="1:9" ht="21" customHeight="1">
      <c r="A13" s="37" t="s">
        <v>136</v>
      </c>
      <c r="B13" s="37" t="s">
        <v>153</v>
      </c>
      <c r="C13" s="30" t="s">
        <v>154</v>
      </c>
      <c r="D13" s="37" t="s">
        <v>138</v>
      </c>
      <c r="E13" s="37" t="s">
        <v>89</v>
      </c>
      <c r="F13" s="30" t="s">
        <v>151</v>
      </c>
      <c r="G13" s="60">
        <f t="shared" si="0"/>
        <v>160.38</v>
      </c>
      <c r="H13" s="60" t="s">
        <v>155</v>
      </c>
      <c r="I13" s="61">
        <v>0</v>
      </c>
    </row>
    <row r="14" spans="1:9" ht="21" customHeight="1">
      <c r="A14" s="37" t="s">
        <v>136</v>
      </c>
      <c r="B14" s="37" t="s">
        <v>156</v>
      </c>
      <c r="C14" s="30" t="s">
        <v>157</v>
      </c>
      <c r="D14" s="37" t="s">
        <v>138</v>
      </c>
      <c r="E14" s="37" t="s">
        <v>89</v>
      </c>
      <c r="F14" s="30" t="s">
        <v>151</v>
      </c>
      <c r="G14" s="60">
        <f t="shared" si="0"/>
        <v>160.38</v>
      </c>
      <c r="H14" s="60" t="s">
        <v>155</v>
      </c>
      <c r="I14" s="61">
        <v>0</v>
      </c>
    </row>
    <row r="15" spans="1:9" ht="21" customHeight="1">
      <c r="A15" s="37" t="s">
        <v>136</v>
      </c>
      <c r="B15" s="37" t="s">
        <v>158</v>
      </c>
      <c r="C15" s="30" t="s">
        <v>159</v>
      </c>
      <c r="D15" s="37" t="s">
        <v>138</v>
      </c>
      <c r="E15" s="37" t="s">
        <v>89</v>
      </c>
      <c r="F15" s="30" t="s">
        <v>151</v>
      </c>
      <c r="G15" s="60">
        <f t="shared" si="0"/>
        <v>18.04</v>
      </c>
      <c r="H15" s="60" t="s">
        <v>160</v>
      </c>
      <c r="I15" s="61">
        <v>0</v>
      </c>
    </row>
    <row r="16" spans="1:9" ht="21" customHeight="1">
      <c r="A16" s="37" t="s">
        <v>136</v>
      </c>
      <c r="B16" s="37" t="s">
        <v>161</v>
      </c>
      <c r="C16" s="30" t="s">
        <v>162</v>
      </c>
      <c r="D16" s="37" t="s">
        <v>138</v>
      </c>
      <c r="E16" s="37" t="s">
        <v>73</v>
      </c>
      <c r="F16" s="30" t="s">
        <v>162</v>
      </c>
      <c r="G16" s="60">
        <f t="shared" si="0"/>
        <v>215.08</v>
      </c>
      <c r="H16" s="60" t="s">
        <v>163</v>
      </c>
      <c r="I16" s="61">
        <v>0</v>
      </c>
    </row>
    <row r="17" spans="1:9" ht="21" customHeight="1">
      <c r="A17" s="37" t="s">
        <v>164</v>
      </c>
      <c r="B17" s="37"/>
      <c r="C17" s="30" t="s">
        <v>165</v>
      </c>
      <c r="D17" s="37" t="s">
        <v>166</v>
      </c>
      <c r="E17" s="37"/>
      <c r="F17" s="30" t="s">
        <v>167</v>
      </c>
      <c r="G17" s="60">
        <f t="shared" si="0"/>
        <v>145.47</v>
      </c>
      <c r="H17" s="60">
        <v>0</v>
      </c>
      <c r="I17" s="61" t="s">
        <v>135</v>
      </c>
    </row>
    <row r="18" spans="1:9" ht="21" customHeight="1">
      <c r="A18" s="37" t="s">
        <v>164</v>
      </c>
      <c r="B18" s="37" t="s">
        <v>75</v>
      </c>
      <c r="C18" s="30" t="s">
        <v>168</v>
      </c>
      <c r="D18" s="37" t="s">
        <v>166</v>
      </c>
      <c r="E18" s="37" t="s">
        <v>75</v>
      </c>
      <c r="F18" s="30" t="s">
        <v>169</v>
      </c>
      <c r="G18" s="60">
        <f t="shared" si="0"/>
        <v>106.34</v>
      </c>
      <c r="H18" s="60">
        <v>0</v>
      </c>
      <c r="I18" s="61" t="s">
        <v>170</v>
      </c>
    </row>
    <row r="19" spans="1:9" ht="21" customHeight="1">
      <c r="A19" s="37" t="s">
        <v>164</v>
      </c>
      <c r="B19" s="37" t="s">
        <v>171</v>
      </c>
      <c r="C19" s="30" t="s">
        <v>172</v>
      </c>
      <c r="D19" s="37" t="s">
        <v>166</v>
      </c>
      <c r="E19" s="37" t="s">
        <v>75</v>
      </c>
      <c r="F19" s="30" t="s">
        <v>169</v>
      </c>
      <c r="G19" s="60">
        <f t="shared" si="0"/>
        <v>36.630000000000003</v>
      </c>
      <c r="H19" s="60">
        <v>0</v>
      </c>
      <c r="I19" s="61" t="s">
        <v>173</v>
      </c>
    </row>
    <row r="20" spans="1:9" ht="21" customHeight="1">
      <c r="A20" s="37" t="s">
        <v>164</v>
      </c>
      <c r="B20" s="37" t="s">
        <v>174</v>
      </c>
      <c r="C20" s="30" t="s">
        <v>175</v>
      </c>
      <c r="D20" s="37" t="s">
        <v>166</v>
      </c>
      <c r="E20" s="37" t="s">
        <v>91</v>
      </c>
      <c r="F20" s="30" t="s">
        <v>175</v>
      </c>
      <c r="G20" s="60">
        <f t="shared" si="0"/>
        <v>2.5</v>
      </c>
      <c r="H20" s="60">
        <v>0</v>
      </c>
      <c r="I20" s="61" t="s">
        <v>176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2"/>
  <sheetViews>
    <sheetView topLeftCell="C1" workbookViewId="0">
      <selection activeCell="H15" sqref="H15"/>
    </sheetView>
  </sheetViews>
  <sheetFormatPr defaultColWidth="8.88671875" defaultRowHeight="15" customHeight="1"/>
  <cols>
    <col min="1" max="2" width="0" hidden="1" customWidth="1"/>
    <col min="3" max="5" width="5.6640625" customWidth="1"/>
    <col min="6" max="6" width="32.88671875" customWidth="1"/>
    <col min="7" max="11" width="14.33203125" customWidth="1"/>
  </cols>
  <sheetData>
    <row r="1" spans="1:11" ht="15" customHeight="1">
      <c r="B1" s="35"/>
      <c r="C1" s="85" t="s">
        <v>177</v>
      </c>
      <c r="D1" s="85"/>
      <c r="E1" s="85"/>
      <c r="F1" s="85"/>
      <c r="G1" s="85"/>
      <c r="H1" s="85"/>
      <c r="I1" s="85"/>
      <c r="J1" s="85"/>
      <c r="K1" s="85"/>
    </row>
    <row r="2" spans="1:11" s="25" customFormat="1" ht="40.5" customHeight="1">
      <c r="A2" s="26"/>
      <c r="C2" s="86" t="s">
        <v>178</v>
      </c>
      <c r="D2" s="100"/>
      <c r="E2" s="100"/>
      <c r="F2" s="100"/>
      <c r="G2" s="100"/>
      <c r="H2" s="100"/>
      <c r="I2" s="100"/>
      <c r="J2" s="100"/>
      <c r="K2" s="100"/>
    </row>
    <row r="3" spans="1:11" ht="18" customHeight="1">
      <c r="A3" s="116" t="s">
        <v>3</v>
      </c>
      <c r="B3" s="117"/>
      <c r="C3" s="118"/>
      <c r="D3" s="118"/>
      <c r="E3" s="118"/>
      <c r="F3" s="118"/>
      <c r="G3" s="118"/>
      <c r="H3" s="118"/>
      <c r="I3" s="118"/>
      <c r="J3" s="90"/>
      <c r="K3" s="10" t="s">
        <v>4</v>
      </c>
    </row>
    <row r="4" spans="1:11" ht="19.5" customHeight="1">
      <c r="A4" s="114" t="s">
        <v>53</v>
      </c>
      <c r="B4" s="114" t="s">
        <v>54</v>
      </c>
      <c r="C4" s="97" t="s">
        <v>55</v>
      </c>
      <c r="D4" s="102"/>
      <c r="E4" s="102"/>
      <c r="F4" s="97" t="s">
        <v>56</v>
      </c>
      <c r="G4" s="97" t="s">
        <v>57</v>
      </c>
      <c r="H4" s="97" t="s">
        <v>110</v>
      </c>
      <c r="I4" s="102"/>
      <c r="J4" s="102"/>
      <c r="K4" s="97" t="s">
        <v>111</v>
      </c>
    </row>
    <row r="5" spans="1:11" s="56" customFormat="1" ht="19.5" customHeight="1">
      <c r="A5" s="115"/>
      <c r="B5" s="115"/>
      <c r="C5" s="29" t="s">
        <v>63</v>
      </c>
      <c r="D5" s="29" t="s">
        <v>64</v>
      </c>
      <c r="E5" s="29" t="s">
        <v>65</v>
      </c>
      <c r="F5" s="97"/>
      <c r="G5" s="97"/>
      <c r="H5" s="29" t="s">
        <v>126</v>
      </c>
      <c r="I5" s="29" t="s">
        <v>127</v>
      </c>
      <c r="J5" s="29" t="s">
        <v>128</v>
      </c>
      <c r="K5" s="97"/>
    </row>
    <row r="6" spans="1:11" s="7" customFormat="1" ht="23.4" customHeight="1">
      <c r="A6" s="32"/>
      <c r="B6" s="32"/>
      <c r="C6" s="31"/>
      <c r="D6" s="31"/>
      <c r="E6" s="31"/>
      <c r="F6" s="32" t="s">
        <v>70</v>
      </c>
      <c r="G6" s="62">
        <f>SUM(I6:K6)</f>
        <v>9627.36</v>
      </c>
      <c r="H6" s="62">
        <f>I6+J6</f>
        <v>0</v>
      </c>
      <c r="I6" s="34">
        <v>0</v>
      </c>
      <c r="J6" s="34">
        <v>0</v>
      </c>
      <c r="K6" s="34">
        <f>K7+K10</f>
        <v>9627.36</v>
      </c>
    </row>
    <row r="7" spans="1:11" ht="23.4" customHeight="1">
      <c r="A7" s="32"/>
      <c r="B7" s="32"/>
      <c r="C7" s="31" t="s">
        <v>87</v>
      </c>
      <c r="D7" s="31"/>
      <c r="E7" s="31"/>
      <c r="F7" s="32" t="s">
        <v>88</v>
      </c>
      <c r="G7" s="62">
        <f>SUM(I7:K7)</f>
        <v>4508.3599999999997</v>
      </c>
      <c r="H7" s="62">
        <f>I7+J7</f>
        <v>0</v>
      </c>
      <c r="I7" s="67">
        <v>0</v>
      </c>
      <c r="J7" s="62">
        <v>0</v>
      </c>
      <c r="K7" s="67">
        <v>4508.3599999999997</v>
      </c>
    </row>
    <row r="8" spans="1:11" ht="23.4" customHeight="1">
      <c r="A8" s="32"/>
      <c r="B8" s="32"/>
      <c r="C8" s="31"/>
      <c r="D8" s="31" t="s">
        <v>91</v>
      </c>
      <c r="E8" s="31"/>
      <c r="F8" s="32" t="s">
        <v>92</v>
      </c>
      <c r="G8" s="62">
        <f>SUM(I8:K8)</f>
        <v>4508.3599999999997</v>
      </c>
      <c r="H8" s="62">
        <f>I8+J8</f>
        <v>0</v>
      </c>
      <c r="I8" s="67">
        <v>0</v>
      </c>
      <c r="J8" s="62">
        <v>0</v>
      </c>
      <c r="K8" s="67">
        <v>4508.3599999999997</v>
      </c>
    </row>
    <row r="9" spans="1:11" ht="23.4" customHeight="1">
      <c r="A9" s="32"/>
      <c r="B9" s="32"/>
      <c r="C9" s="31"/>
      <c r="D9" s="31"/>
      <c r="E9" s="31" t="s">
        <v>73</v>
      </c>
      <c r="F9" s="32" t="s">
        <v>93</v>
      </c>
      <c r="G9" s="62">
        <f>SUM(I9:K9)</f>
        <v>4508.3599999999997</v>
      </c>
      <c r="H9" s="62">
        <f>I9+J9</f>
        <v>0</v>
      </c>
      <c r="I9" s="67">
        <v>0</v>
      </c>
      <c r="J9" s="34">
        <v>0</v>
      </c>
      <c r="K9" s="67">
        <v>4508.3599999999997</v>
      </c>
    </row>
    <row r="10" spans="1:11" ht="23.4" customHeight="1">
      <c r="A10" s="32"/>
      <c r="B10" s="32"/>
      <c r="C10" s="37" t="s">
        <v>191</v>
      </c>
      <c r="D10" s="37"/>
      <c r="E10" s="37"/>
      <c r="F10" s="32" t="s">
        <v>193</v>
      </c>
      <c r="G10" s="64">
        <v>5119</v>
      </c>
      <c r="H10" s="66"/>
      <c r="I10" s="68"/>
      <c r="J10" s="66"/>
      <c r="K10" s="69">
        <v>5119</v>
      </c>
    </row>
    <row r="11" spans="1:11" ht="23.4" customHeight="1">
      <c r="C11" s="37"/>
      <c r="D11" s="37" t="s">
        <v>192</v>
      </c>
      <c r="E11" s="37"/>
      <c r="F11" s="32" t="s">
        <v>194</v>
      </c>
      <c r="G11" s="64">
        <v>5119</v>
      </c>
      <c r="H11" s="66"/>
      <c r="I11" s="68"/>
      <c r="J11" s="66"/>
      <c r="K11" s="69">
        <v>5119</v>
      </c>
    </row>
    <row r="12" spans="1:11" ht="23.4" customHeight="1">
      <c r="C12" s="37"/>
      <c r="D12" s="37"/>
      <c r="E12" s="37" t="s">
        <v>187</v>
      </c>
      <c r="F12" s="32" t="s">
        <v>193</v>
      </c>
      <c r="G12" s="64">
        <v>5119</v>
      </c>
      <c r="H12" s="66"/>
      <c r="I12" s="68"/>
      <c r="J12" s="66"/>
      <c r="K12" s="69">
        <v>5119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pane ySplit="1" topLeftCell="A2" activePane="bottomLeft" state="frozen"/>
      <selection pane="bottomLeft" activeCell="C18" sqref="C18"/>
    </sheetView>
  </sheetViews>
  <sheetFormatPr defaultColWidth="8.88671875" defaultRowHeight="15" customHeight="1"/>
  <cols>
    <col min="1" max="1" width="21.44140625" style="72" customWidth="1"/>
    <col min="2" max="2" width="35.6640625" style="72" customWidth="1"/>
    <col min="3" max="6" width="28.5546875" style="73" customWidth="1"/>
    <col min="7" max="16384" width="8.88671875" style="74"/>
  </cols>
  <sheetData>
    <row r="1" spans="1:9" ht="15" customHeight="1">
      <c r="B1" s="2"/>
      <c r="C1" s="2"/>
      <c r="D1" s="2"/>
      <c r="E1" s="2"/>
      <c r="F1" s="81" t="s">
        <v>211</v>
      </c>
      <c r="G1" s="2"/>
      <c r="H1" s="2"/>
      <c r="I1" s="2"/>
    </row>
    <row r="2" spans="1:9" s="72" customFormat="1" ht="45" customHeight="1">
      <c r="A2" s="120" t="s">
        <v>195</v>
      </c>
      <c r="B2" s="120"/>
      <c r="C2" s="120"/>
      <c r="D2" s="120"/>
      <c r="E2" s="120"/>
      <c r="F2" s="120"/>
    </row>
    <row r="3" spans="1:9" s="72" customFormat="1" ht="22.5" customHeight="1">
      <c r="A3" s="121" t="s">
        <v>196</v>
      </c>
      <c r="B3" s="122"/>
      <c r="C3" s="122"/>
      <c r="D3" s="122"/>
      <c r="E3" s="75" t="s">
        <v>197</v>
      </c>
      <c r="F3" s="76" t="s">
        <v>198</v>
      </c>
    </row>
    <row r="4" spans="1:9" s="72" customFormat="1" ht="22.5" customHeight="1">
      <c r="A4" s="123" t="s">
        <v>199</v>
      </c>
      <c r="B4" s="123" t="s">
        <v>116</v>
      </c>
      <c r="C4" s="123" t="s">
        <v>200</v>
      </c>
      <c r="D4" s="123"/>
      <c r="E4" s="123"/>
      <c r="F4" s="123"/>
    </row>
    <row r="5" spans="1:9" s="72" customFormat="1" ht="22.5" customHeight="1">
      <c r="A5" s="123"/>
      <c r="B5" s="123"/>
      <c r="C5" s="77" t="s">
        <v>57</v>
      </c>
      <c r="D5" s="77" t="s">
        <v>201</v>
      </c>
      <c r="E5" s="77" t="s">
        <v>202</v>
      </c>
      <c r="F5" s="77" t="s">
        <v>203</v>
      </c>
    </row>
    <row r="6" spans="1:9" s="72" customFormat="1" ht="22.5" customHeight="1">
      <c r="A6" s="77" t="s">
        <v>204</v>
      </c>
      <c r="B6" s="77">
        <v>1</v>
      </c>
      <c r="C6" s="77">
        <v>2</v>
      </c>
      <c r="D6" s="77">
        <v>3</v>
      </c>
      <c r="E6" s="77">
        <v>4</v>
      </c>
      <c r="F6" s="77">
        <v>5</v>
      </c>
    </row>
    <row r="7" spans="1:9" s="80" customFormat="1" ht="22.5" customHeight="1">
      <c r="A7" s="78">
        <v>1</v>
      </c>
      <c r="B7" s="79" t="s">
        <v>57</v>
      </c>
      <c r="C7" s="82">
        <f t="shared" ref="C7:C13" si="0">SUM(D7,E7,F7)</f>
        <v>2.5</v>
      </c>
      <c r="D7" s="82">
        <f>D8</f>
        <v>2.5</v>
      </c>
      <c r="E7" s="82">
        <f>E8</f>
        <v>0</v>
      </c>
      <c r="F7" s="82">
        <f>F8</f>
        <v>0</v>
      </c>
    </row>
    <row r="8" spans="1:9" s="80" customFormat="1" ht="22.5" customHeight="1">
      <c r="A8" s="78">
        <v>2</v>
      </c>
      <c r="B8" s="79" t="s">
        <v>205</v>
      </c>
      <c r="C8" s="82">
        <f t="shared" si="0"/>
        <v>2.5</v>
      </c>
      <c r="D8" s="82">
        <f>SUM(D9,D11,D12,D13)</f>
        <v>2.5</v>
      </c>
      <c r="E8" s="82">
        <f>SUM(E9,E11,E12,E13)</f>
        <v>0</v>
      </c>
      <c r="F8" s="82">
        <f>SUM(F9,F11,F12,F13)</f>
        <v>0</v>
      </c>
    </row>
    <row r="9" spans="1:9" s="80" customFormat="1" ht="22.5" customHeight="1">
      <c r="A9" s="78">
        <v>3</v>
      </c>
      <c r="B9" s="79" t="s">
        <v>206</v>
      </c>
      <c r="C9" s="82">
        <f t="shared" si="0"/>
        <v>0</v>
      </c>
      <c r="D9" s="82">
        <v>0</v>
      </c>
      <c r="E9" s="82">
        <v>0</v>
      </c>
      <c r="F9" s="82">
        <v>0</v>
      </c>
    </row>
    <row r="10" spans="1:9" s="80" customFormat="1" ht="22.5" customHeight="1">
      <c r="A10" s="78">
        <v>4</v>
      </c>
      <c r="B10" s="79" t="s">
        <v>207</v>
      </c>
      <c r="C10" s="82">
        <f t="shared" si="0"/>
        <v>2.5</v>
      </c>
      <c r="D10" s="82">
        <f>SUM(D11,D12)</f>
        <v>2.5</v>
      </c>
      <c r="E10" s="82">
        <f>SUM(E11,E12)</f>
        <v>0</v>
      </c>
      <c r="F10" s="82">
        <f>SUM(F11,F12)</f>
        <v>0</v>
      </c>
    </row>
    <row r="11" spans="1:9" s="80" customFormat="1" ht="22.5" customHeight="1">
      <c r="A11" s="78">
        <v>5</v>
      </c>
      <c r="B11" s="79" t="s">
        <v>208</v>
      </c>
      <c r="C11" s="82">
        <f t="shared" si="0"/>
        <v>0</v>
      </c>
      <c r="D11" s="82">
        <v>0</v>
      </c>
      <c r="E11" s="82">
        <v>0</v>
      </c>
      <c r="F11" s="82">
        <v>0</v>
      </c>
    </row>
    <row r="12" spans="1:9" s="80" customFormat="1" ht="22.5" customHeight="1">
      <c r="A12" s="78">
        <v>6</v>
      </c>
      <c r="B12" s="79" t="s">
        <v>209</v>
      </c>
      <c r="C12" s="82">
        <f t="shared" si="0"/>
        <v>2.5</v>
      </c>
      <c r="D12" s="82">
        <v>2.5</v>
      </c>
      <c r="E12" s="82">
        <v>0</v>
      </c>
      <c r="F12" s="82">
        <v>0</v>
      </c>
    </row>
    <row r="13" spans="1:9" s="80" customFormat="1" ht="22.5" customHeight="1">
      <c r="A13" s="78">
        <v>7</v>
      </c>
      <c r="B13" s="79" t="s">
        <v>210</v>
      </c>
      <c r="C13" s="82">
        <f t="shared" si="0"/>
        <v>0</v>
      </c>
      <c r="D13" s="82">
        <v>0</v>
      </c>
      <c r="E13" s="82">
        <v>0</v>
      </c>
      <c r="F13" s="82">
        <v>0</v>
      </c>
    </row>
    <row r="14" spans="1:9" s="80" customFormat="1" ht="22.5" customHeight="1">
      <c r="A14" s="78"/>
      <c r="B14" s="79"/>
      <c r="C14" s="82"/>
      <c r="D14" s="82"/>
      <c r="E14" s="82"/>
      <c r="F14" s="82"/>
    </row>
  </sheetData>
  <mergeCells count="5">
    <mergeCell ref="A2:F2"/>
    <mergeCell ref="A3:D3"/>
    <mergeCell ref="A4:A5"/>
    <mergeCell ref="B4:B5"/>
    <mergeCell ref="C4:F4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2025-03-05T02:53:56Z</dcterms:modified>
</cp:coreProperties>
</file>