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80" windowWidth="22752" windowHeight="8868"/>
  </bookViews>
  <sheets>
    <sheet name="7211 - 项目支出预算表（分资金性质）" sheetId="2" r:id="rId1"/>
  </sheets>
  <calcPr calcId="124519"/>
</workbook>
</file>

<file path=xl/calcChain.xml><?xml version="1.0" encoding="utf-8"?>
<calcChain xmlns="http://schemas.openxmlformats.org/spreadsheetml/2006/main">
  <c r="F22" i="2"/>
  <c r="F23"/>
  <c r="F24"/>
  <c r="AU21"/>
  <c r="AT21"/>
  <c r="AS21"/>
  <c r="AR21"/>
  <c r="AP21"/>
  <c r="AO21"/>
  <c r="AN21" s="1"/>
  <c r="AH21"/>
  <c r="AD21"/>
  <c r="Y21"/>
  <c r="X21" s="1"/>
  <c r="T21"/>
  <c r="F21"/>
  <c r="AU20"/>
  <c r="AT20"/>
  <c r="AS20"/>
  <c r="AR20"/>
  <c r="AP20"/>
  <c r="AH20"/>
  <c r="AD20"/>
  <c r="Y20"/>
  <c r="X20" s="1"/>
  <c r="T20"/>
  <c r="F20"/>
  <c r="AU19"/>
  <c r="AT19"/>
  <c r="AS19"/>
  <c r="AR19"/>
  <c r="AP19"/>
  <c r="AH19"/>
  <c r="F19" s="1"/>
  <c r="AD19"/>
  <c r="Y19"/>
  <c r="X19" s="1"/>
  <c r="T19"/>
  <c r="AU18"/>
  <c r="AT18"/>
  <c r="AS18"/>
  <c r="AR18"/>
  <c r="AP18"/>
  <c r="AH18"/>
  <c r="AD18"/>
  <c r="Y18"/>
  <c r="X18" s="1"/>
  <c r="T18"/>
  <c r="F18"/>
  <c r="AU17"/>
  <c r="AT17"/>
  <c r="AS17"/>
  <c r="AR17"/>
  <c r="AP17"/>
  <c r="AH17"/>
  <c r="F17" s="1"/>
  <c r="AD17"/>
  <c r="Y17"/>
  <c r="X17" s="1"/>
  <c r="T17"/>
  <c r="AU16"/>
  <c r="AT16"/>
  <c r="AS16"/>
  <c r="AR16"/>
  <c r="AP16"/>
  <c r="AH16"/>
  <c r="AD16"/>
  <c r="Y16"/>
  <c r="X16" s="1"/>
  <c r="T16"/>
  <c r="F16"/>
  <c r="AU15"/>
  <c r="AT15"/>
  <c r="AS15"/>
  <c r="AR15"/>
  <c r="AP15"/>
  <c r="AH15"/>
  <c r="F15" s="1"/>
  <c r="AD15"/>
  <c r="Y15"/>
  <c r="X15" s="1"/>
  <c r="T15"/>
  <c r="AU14"/>
  <c r="AT14"/>
  <c r="AS14"/>
  <c r="AR14"/>
  <c r="AP14"/>
  <c r="AO14" s="1"/>
  <c r="AN14" s="1"/>
  <c r="AH14"/>
  <c r="AD14"/>
  <c r="Y14"/>
  <c r="X14" s="1"/>
  <c r="T14"/>
  <c r="F14"/>
  <c r="AU13"/>
  <c r="AT13"/>
  <c r="AS13"/>
  <c r="AO13" s="1"/>
  <c r="AN13" s="1"/>
  <c r="AR13"/>
  <c r="AP13"/>
  <c r="AH13"/>
  <c r="F13" s="1"/>
  <c r="AD13"/>
  <c r="Y13"/>
  <c r="X13" s="1"/>
  <c r="T13"/>
  <c r="AU12"/>
  <c r="AT12"/>
  <c r="AS12"/>
  <c r="AR12"/>
  <c r="AP12"/>
  <c r="AH12"/>
  <c r="AD12"/>
  <c r="Y12"/>
  <c r="X12" s="1"/>
  <c r="T12"/>
  <c r="F12"/>
  <c r="AT11"/>
  <c r="AS11"/>
  <c r="AR11"/>
  <c r="AP11"/>
  <c r="AH11"/>
  <c r="F11" s="1"/>
  <c r="AD11"/>
  <c r="Y11"/>
  <c r="X11" s="1"/>
  <c r="T11"/>
  <c r="AT10"/>
  <c r="AS10"/>
  <c r="AR10"/>
  <c r="AP10"/>
  <c r="AH10"/>
  <c r="AD10"/>
  <c r="Y10"/>
  <c r="X10" s="1"/>
  <c r="T10"/>
  <c r="F10"/>
  <c r="AT9"/>
  <c r="AS9"/>
  <c r="AR9"/>
  <c r="AP9"/>
  <c r="AH9"/>
  <c r="F9" s="1"/>
  <c r="AD9"/>
  <c r="Y9"/>
  <c r="X9" s="1"/>
  <c r="T9"/>
  <c r="AO15" l="1"/>
  <c r="AN15" s="1"/>
  <c r="AO16"/>
  <c r="AN16" s="1"/>
  <c r="E16" s="1"/>
  <c r="AO17"/>
  <c r="AN17" s="1"/>
  <c r="AO18"/>
  <c r="AN18" s="1"/>
  <c r="AO19"/>
  <c r="AN19" s="1"/>
  <c r="E19" s="1"/>
  <c r="AO20"/>
  <c r="AN20" s="1"/>
  <c r="AO10"/>
  <c r="AN10" s="1"/>
  <c r="AO11"/>
  <c r="AN11" s="1"/>
  <c r="E11" s="1"/>
  <c r="AO12"/>
  <c r="AN12" s="1"/>
  <c r="E9"/>
  <c r="AO9"/>
  <c r="AN9" s="1"/>
  <c r="E13"/>
  <c r="E15"/>
  <c r="E17"/>
  <c r="E10"/>
  <c r="E12"/>
  <c r="E14"/>
  <c r="E18"/>
  <c r="E20"/>
  <c r="E21"/>
</calcChain>
</file>

<file path=xl/sharedStrings.xml><?xml version="1.0" encoding="utf-8"?>
<sst xmlns="http://schemas.openxmlformats.org/spreadsheetml/2006/main" count="104" uniqueCount="89">
  <si>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</si>
  <si>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</si>
  <si>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</si>
  <si>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</si>
  <si>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</si>
  <si>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</si>
  <si>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</si>
  <si>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</si>
  <si>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</si>
  <si>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</si>
  <si>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</si>
  <si>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</si>
  <si>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</si>
  <si>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</si>
  <si>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</si>
  <si>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</si>
  <si>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</si>
  <si>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</si>
  <si>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</si>
  <si>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</si>
  <si>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</si>
  <si>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</si>
  <si>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</si>
  <si>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</si>
  <si>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</si>
  <si>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</si>
  <si>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</si>
  <si>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</si>
  <si>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</si>
  <si>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</si>
  <si>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</si>
  <si>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</si>
  <si>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</si>
  <si>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</si>
  <si>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</si>
  <si>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</si>
  <si>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</si>
  <si>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</si>
  <si>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</si>
  <si>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</si>
  <si>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</si>
  <si>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</si>
  <si>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</si>
  <si>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</si>
  <si>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</si>
  <si>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</si>
  <si>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</si>
  <si>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</si>
  <si>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</si>
  <si>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</si>
  <si>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</si>
  <si>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</si>
  <si>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部门（单位）：青岛董家口经济区管理委员会</t>
  </si>
  <si>
    <t>项目代码</t>
  </si>
  <si>
    <t>项目名称</t>
  </si>
  <si>
    <t>总计</t>
  </si>
  <si>
    <t>财政拨款安排结转</t>
  </si>
  <si>
    <t>国有资本经营</t>
  </si>
  <si>
    <t>合　计</t>
  </si>
  <si>
    <t>402</t>
  </si>
  <si>
    <t>青岛董家口经济区管理委员会</t>
  </si>
  <si>
    <t>402001</t>
  </si>
  <si>
    <t>青岛董家口经济区管理委员会本级</t>
  </si>
  <si>
    <t>370211250022040200035</t>
  </si>
  <si>
    <t>三512-劳务派遣费</t>
  </si>
  <si>
    <t>37021125002204020004A</t>
  </si>
  <si>
    <t>四1022-办公场所运行费</t>
  </si>
  <si>
    <t>370211255722040200025</t>
  </si>
  <si>
    <t>四1212-规划编制费用</t>
  </si>
  <si>
    <t>370211255723040200024</t>
  </si>
  <si>
    <t>四1212-自然资源工作经费</t>
  </si>
  <si>
    <t>37021125604904020003B</t>
  </si>
  <si>
    <t>四1212-环保经费</t>
  </si>
  <si>
    <t>37021125826904020007T</t>
  </si>
  <si>
    <t>四123-董家口化工产业园智慧管理平台运维</t>
  </si>
  <si>
    <t>37021125826904020008G</t>
  </si>
  <si>
    <t>四1212-化工园区专项经费</t>
  </si>
  <si>
    <t>370211258269040200098</t>
  </si>
  <si>
    <t>四1212-建设领域安全质检资金</t>
  </si>
  <si>
    <t>37021125826904020010J</t>
  </si>
  <si>
    <t>四1212-综合业务费</t>
  </si>
  <si>
    <t>370211258269040200120</t>
  </si>
  <si>
    <t>四1212-重大石化项目</t>
  </si>
  <si>
    <t>绿色低碳新材料产业园（董家口园区）建设资金</t>
    <phoneticPr fontId="5" type="noConversion"/>
  </si>
  <si>
    <t>370211241318040200024</t>
    <phoneticPr fontId="5" type="noConversion"/>
  </si>
  <si>
    <t>人才资金</t>
    <phoneticPr fontId="5" type="noConversion"/>
  </si>
  <si>
    <t>超长期特别国债</t>
    <phoneticPr fontId="5" type="noConversion"/>
  </si>
  <si>
    <t>37021124P010001104175</t>
    <phoneticPr fontId="5" type="noConversion"/>
  </si>
  <si>
    <t>37021124011004020002W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</si>
</sst>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7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37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right" vertical="center"/>
    </xf>
    <xf numFmtId="0" fontId="0" fillId="0" borderId="8" xfId="0" applyFont="1" applyBorder="1">
      <alignment vertical="top"/>
    </xf>
    <xf numFmtId="49" fontId="6" fillId="0" borderId="8" xfId="0" applyNumberFormat="1" applyFont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0" fontId="0" fillId="0" borderId="12" xfId="0" applyFont="1" applyBorder="1">
      <alignment vertical="top"/>
    </xf>
    <xf numFmtId="176" fontId="2" fillId="0" borderId="0" xfId="0" applyNumberFormat="1" applyFont="1" applyBorder="1" applyAlignment="1">
      <alignment horizontal="right" vertical="center"/>
    </xf>
    <xf numFmtId="0" fontId="0" fillId="0" borderId="11" xfId="0" applyFont="1" applyBorder="1">
      <alignment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24"/>
  <sheetViews>
    <sheetView tabSelected="1" zoomScale="90" zoomScaleNormal="90" workbookViewId="0">
      <pane ySplit="8" topLeftCell="A9" activePane="bottomLeft" state="frozen"/>
      <selection pane="bottomLeft" activeCell="D12" sqref="D12"/>
    </sheetView>
  </sheetViews>
  <sheetFormatPr defaultColWidth="8.88671875" defaultRowHeight="15" customHeight="1"/>
  <cols>
    <col min="1" max="1" width="8.5546875" customWidth="1"/>
    <col min="2" max="2" width="11.109375" customWidth="1"/>
    <col min="3" max="3" width="22.44140625" customWidth="1"/>
    <col min="4" max="4" width="36" customWidth="1"/>
    <col min="5" max="5" width="18.33203125" customWidth="1"/>
    <col min="6" max="7" width="15" customWidth="1"/>
    <col min="8" max="8" width="15.44140625" customWidth="1"/>
    <col min="9" max="9" width="12.5546875" customWidth="1"/>
    <col min="10" max="10" width="12.44140625" customWidth="1"/>
    <col min="11" max="13" width="13.6640625" customWidth="1"/>
    <col min="14" max="14" width="11.33203125" customWidth="1"/>
    <col min="15" max="23" width="13.6640625" customWidth="1"/>
    <col min="24" max="24" width="13.109375" customWidth="1"/>
    <col min="25" max="25" width="14.6640625" customWidth="1"/>
    <col min="26" max="26" width="18.33203125" customWidth="1"/>
    <col min="27" max="49" width="12.6640625" customWidth="1"/>
    <col min="50" max="55" width="0" hidden="1" customWidth="1"/>
  </cols>
  <sheetData>
    <row r="1" spans="1:55" ht="19.5" customHeight="1">
      <c r="A1" s="25"/>
      <c r="B1" s="25"/>
      <c r="C1" s="25"/>
      <c r="D1" s="25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34" t="s">
        <v>51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Y2" s="6"/>
      <c r="AZ2" s="6"/>
      <c r="BA2" s="6"/>
      <c r="BB2" s="6"/>
      <c r="BC2" s="6"/>
    </row>
    <row r="3" spans="1:55" ht="19.5" customHeight="1">
      <c r="A3" s="25" t="s">
        <v>52</v>
      </c>
      <c r="B3" s="26" t="s">
        <v>0</v>
      </c>
      <c r="C3" s="25"/>
      <c r="D3" s="26" t="s">
        <v>0</v>
      </c>
      <c r="E3" s="27"/>
      <c r="F3" s="25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35" t="s">
        <v>1</v>
      </c>
      <c r="AU3" s="35"/>
      <c r="AV3" s="35"/>
      <c r="AW3" s="35"/>
      <c r="AY3" s="6"/>
      <c r="AZ3" s="6"/>
      <c r="BA3" s="6"/>
      <c r="BB3" s="6"/>
      <c r="BC3" s="6"/>
    </row>
    <row r="4" spans="1:55" s="8" customFormat="1" ht="19.5" customHeight="1">
      <c r="A4" s="36" t="s">
        <v>2</v>
      </c>
      <c r="B4" s="32" t="s">
        <v>3</v>
      </c>
      <c r="C4" s="36" t="s">
        <v>53</v>
      </c>
      <c r="D4" s="32" t="s">
        <v>54</v>
      </c>
      <c r="E4" s="29" t="s">
        <v>55</v>
      </c>
      <c r="F4" s="33" t="s">
        <v>4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 t="s">
        <v>5</v>
      </c>
      <c r="AO4" s="33"/>
      <c r="AP4" s="33"/>
      <c r="AQ4" s="33"/>
      <c r="AR4" s="33"/>
      <c r="AS4" s="33"/>
      <c r="AT4" s="33"/>
      <c r="AU4" s="33"/>
      <c r="AV4" s="33"/>
      <c r="AW4" s="33"/>
      <c r="AY4" s="6"/>
      <c r="AZ4" s="6"/>
      <c r="BA4" s="6"/>
      <c r="BB4" s="6"/>
      <c r="BC4" s="6"/>
    </row>
    <row r="5" spans="1:55" s="8" customFormat="1" ht="19.5" customHeight="1">
      <c r="A5" s="36"/>
      <c r="B5" s="32"/>
      <c r="C5" s="36"/>
      <c r="D5" s="32"/>
      <c r="E5" s="30"/>
      <c r="F5" s="32" t="s">
        <v>6</v>
      </c>
      <c r="G5" s="33" t="s">
        <v>7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2" t="s">
        <v>8</v>
      </c>
      <c r="AH5" s="33" t="s">
        <v>9</v>
      </c>
      <c r="AI5" s="33"/>
      <c r="AJ5" s="33"/>
      <c r="AK5" s="33"/>
      <c r="AL5" s="33"/>
      <c r="AM5" s="33"/>
      <c r="AN5" s="32" t="s">
        <v>10</v>
      </c>
      <c r="AO5" s="33" t="s">
        <v>11</v>
      </c>
      <c r="AP5" s="33"/>
      <c r="AQ5" s="33"/>
      <c r="AR5" s="33"/>
      <c r="AS5" s="33"/>
      <c r="AT5" s="33"/>
      <c r="AU5" s="33"/>
      <c r="AV5" s="32" t="s">
        <v>8</v>
      </c>
      <c r="AW5" s="32" t="s">
        <v>9</v>
      </c>
      <c r="AX5" s="28" t="s">
        <v>56</v>
      </c>
      <c r="AY5" s="31"/>
      <c r="AZ5" s="31"/>
      <c r="BA5" s="31"/>
      <c r="BB5" s="31"/>
      <c r="BC5" s="31"/>
    </row>
    <row r="6" spans="1:55" s="8" customFormat="1" ht="19.5" customHeight="1">
      <c r="A6" s="36"/>
      <c r="B6" s="32"/>
      <c r="C6" s="36"/>
      <c r="D6" s="32"/>
      <c r="E6" s="30"/>
      <c r="F6" s="32"/>
      <c r="G6" s="32" t="s">
        <v>13</v>
      </c>
      <c r="H6" s="33" t="s">
        <v>14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 t="s">
        <v>15</v>
      </c>
      <c r="Y6" s="33"/>
      <c r="Z6" s="33"/>
      <c r="AA6" s="33"/>
      <c r="AB6" s="33"/>
      <c r="AC6" s="33"/>
      <c r="AD6" s="33" t="s">
        <v>16</v>
      </c>
      <c r="AE6" s="33"/>
      <c r="AF6" s="33"/>
      <c r="AG6" s="32"/>
      <c r="AH6" s="32" t="s">
        <v>17</v>
      </c>
      <c r="AI6" s="32" t="s">
        <v>18</v>
      </c>
      <c r="AJ6" s="32" t="s">
        <v>19</v>
      </c>
      <c r="AK6" s="32" t="s">
        <v>20</v>
      </c>
      <c r="AL6" s="32" t="s">
        <v>21</v>
      </c>
      <c r="AM6" s="32" t="s">
        <v>22</v>
      </c>
      <c r="AN6" s="32"/>
      <c r="AO6" s="32" t="s">
        <v>23</v>
      </c>
      <c r="AP6" s="33" t="s">
        <v>14</v>
      </c>
      <c r="AQ6" s="33"/>
      <c r="AR6" s="33"/>
      <c r="AS6" s="32" t="s">
        <v>24</v>
      </c>
      <c r="AT6" s="32" t="s">
        <v>25</v>
      </c>
      <c r="AU6" s="32" t="s">
        <v>12</v>
      </c>
      <c r="AV6" s="32"/>
      <c r="AW6" s="32"/>
      <c r="AX6" s="28" t="s">
        <v>14</v>
      </c>
      <c r="AY6" s="28" t="s">
        <v>24</v>
      </c>
      <c r="AZ6" s="28" t="s">
        <v>25</v>
      </c>
      <c r="BA6" s="28" t="s">
        <v>12</v>
      </c>
      <c r="BB6" s="28"/>
      <c r="BC6" s="28"/>
    </row>
    <row r="7" spans="1:55" s="8" customFormat="1" ht="19.5" customHeight="1">
      <c r="A7" s="36"/>
      <c r="B7" s="32"/>
      <c r="C7" s="36"/>
      <c r="D7" s="32"/>
      <c r="E7" s="30"/>
      <c r="F7" s="32"/>
      <c r="G7" s="32"/>
      <c r="H7" s="32" t="s">
        <v>26</v>
      </c>
      <c r="I7" s="33" t="s">
        <v>14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2" t="s">
        <v>27</v>
      </c>
      <c r="V7" s="32" t="s">
        <v>28</v>
      </c>
      <c r="W7" s="32" t="s">
        <v>29</v>
      </c>
      <c r="X7" s="32" t="s">
        <v>30</v>
      </c>
      <c r="Y7" s="33" t="s">
        <v>24</v>
      </c>
      <c r="Z7" s="33"/>
      <c r="AA7" s="33"/>
      <c r="AB7" s="33"/>
      <c r="AC7" s="32" t="s">
        <v>31</v>
      </c>
      <c r="AD7" s="32" t="s">
        <v>32</v>
      </c>
      <c r="AE7" s="32" t="s">
        <v>33</v>
      </c>
      <c r="AF7" s="32" t="s">
        <v>34</v>
      </c>
      <c r="AG7" s="32"/>
      <c r="AH7" s="32"/>
      <c r="AI7" s="32"/>
      <c r="AJ7" s="32"/>
      <c r="AK7" s="32"/>
      <c r="AL7" s="32"/>
      <c r="AM7" s="32"/>
      <c r="AN7" s="32"/>
      <c r="AO7" s="32"/>
      <c r="AP7" s="32" t="s">
        <v>35</v>
      </c>
      <c r="AQ7" s="32" t="s">
        <v>36</v>
      </c>
      <c r="AR7" s="32" t="s">
        <v>37</v>
      </c>
      <c r="AS7" s="32"/>
      <c r="AT7" s="32"/>
      <c r="AU7" s="32"/>
      <c r="AV7" s="32"/>
      <c r="AW7" s="32"/>
      <c r="AX7" s="31"/>
      <c r="AY7" s="31"/>
      <c r="AZ7" s="31"/>
      <c r="BA7" s="28" t="s">
        <v>14</v>
      </c>
      <c r="BB7" s="28" t="s">
        <v>24</v>
      </c>
      <c r="BC7" s="28" t="s">
        <v>57</v>
      </c>
    </row>
    <row r="8" spans="1:55" s="8" customFormat="1" ht="47.4" customHeight="1">
      <c r="A8" s="36"/>
      <c r="B8" s="32"/>
      <c r="C8" s="36"/>
      <c r="D8" s="32"/>
      <c r="E8" s="30"/>
      <c r="F8" s="32"/>
      <c r="G8" s="32"/>
      <c r="H8" s="32"/>
      <c r="I8" s="3" t="s">
        <v>38</v>
      </c>
      <c r="J8" s="3" t="s">
        <v>36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33</v>
      </c>
      <c r="P8" s="3" t="s">
        <v>43</v>
      </c>
      <c r="Q8" s="3" t="s">
        <v>44</v>
      </c>
      <c r="R8" s="3" t="s">
        <v>45</v>
      </c>
      <c r="S8" s="3" t="s">
        <v>46</v>
      </c>
      <c r="T8" s="3" t="s">
        <v>47</v>
      </c>
      <c r="U8" s="32"/>
      <c r="V8" s="32"/>
      <c r="W8" s="32"/>
      <c r="X8" s="32"/>
      <c r="Y8" s="3" t="s">
        <v>38</v>
      </c>
      <c r="Z8" s="3" t="s">
        <v>48</v>
      </c>
      <c r="AA8" s="3" t="s">
        <v>49</v>
      </c>
      <c r="AB8" s="3" t="s">
        <v>50</v>
      </c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1"/>
      <c r="AY8" s="31"/>
      <c r="AZ8" s="31"/>
      <c r="BA8" s="28"/>
      <c r="BB8" s="28"/>
      <c r="BC8" s="28"/>
    </row>
    <row r="9" spans="1:55" ht="19.5" customHeight="1">
      <c r="A9" s="9"/>
      <c r="B9" s="10" t="s">
        <v>58</v>
      </c>
      <c r="C9" s="10"/>
      <c r="D9" s="10"/>
      <c r="E9" s="11">
        <f t="shared" ref="E9:E20" si="0">SUM(F9,AN9)</f>
        <v>20184.174999999999</v>
      </c>
      <c r="F9" s="4">
        <f t="shared" ref="F9:F20" si="1">SUM(G9,AG9,AH9)</f>
        <v>5055.1750000000002</v>
      </c>
      <c r="G9" s="5">
        <v>5055.1750000000002</v>
      </c>
      <c r="H9" s="4">
        <v>546.81500000000005</v>
      </c>
      <c r="I9" s="4">
        <v>546.81500000000005</v>
      </c>
      <c r="J9" s="4">
        <v>546.81500000000005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f t="shared" ref="T9:T20" si="2">I9-SUM(J9:S9)</f>
        <v>0</v>
      </c>
      <c r="U9" s="4">
        <v>0</v>
      </c>
      <c r="V9" s="4">
        <v>0</v>
      </c>
      <c r="W9" s="4">
        <v>0</v>
      </c>
      <c r="X9" s="4">
        <f t="shared" ref="X9:X20" si="3">SUM(Y9,AC9)</f>
        <v>5008.3599999999997</v>
      </c>
      <c r="Y9" s="5">
        <f t="shared" ref="Y9:Y20" si="4">SUM(Z9:AB9)</f>
        <v>5008.3599999999997</v>
      </c>
      <c r="Z9" s="4">
        <v>5008.3599999999997</v>
      </c>
      <c r="AA9" s="4">
        <v>0</v>
      </c>
      <c r="AB9" s="4">
        <v>0</v>
      </c>
      <c r="AC9" s="4">
        <v>0</v>
      </c>
      <c r="AD9" s="5">
        <f t="shared" ref="AD9:AD20" si="5">SUM(AE9,AF9)</f>
        <v>0</v>
      </c>
      <c r="AE9" s="4">
        <v>0</v>
      </c>
      <c r="AF9" s="4">
        <v>0</v>
      </c>
      <c r="AG9" s="4">
        <v>0</v>
      </c>
      <c r="AH9" s="5">
        <f t="shared" ref="AH9:AH20" si="6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f t="shared" ref="AN9:AN20" si="7">SUM(AO9,AV9,AW9)</f>
        <v>15129</v>
      </c>
      <c r="AO9" s="5">
        <f t="shared" ref="AO9:AO20" si="8">SUM(AP9,AS9,AT9,AU9)</f>
        <v>15129</v>
      </c>
      <c r="AP9" s="4">
        <f t="shared" ref="AP9:AP20" si="9">IFERROR(AX9-BA9,0)</f>
        <v>0</v>
      </c>
      <c r="AQ9" s="4">
        <v>0</v>
      </c>
      <c r="AR9" s="5">
        <f t="shared" ref="AR9:AR20" si="10">IFERROR((AX9-AQ9-BA9),0)</f>
        <v>0</v>
      </c>
      <c r="AS9" s="4">
        <f t="shared" ref="AS9:AS20" si="11">IFERROR((AY9-BB9),0)</f>
        <v>0</v>
      </c>
      <c r="AT9" s="4">
        <f t="shared" ref="AT9:AT20" si="12">IFERROR((AZ9-BC9),0)</f>
        <v>0</v>
      </c>
      <c r="AU9" s="17">
        <v>15129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19.5" customHeight="1">
      <c r="A10" s="9" t="s">
        <v>59</v>
      </c>
      <c r="B10" s="10" t="s">
        <v>60</v>
      </c>
      <c r="C10" s="10"/>
      <c r="D10" s="10"/>
      <c r="E10" s="11">
        <f t="shared" si="0"/>
        <v>20184.174999999999</v>
      </c>
      <c r="F10" s="4">
        <f t="shared" si="1"/>
        <v>5055.1750000000002</v>
      </c>
      <c r="G10" s="5">
        <v>5055.1750000000002</v>
      </c>
      <c r="H10" s="4">
        <v>546.81500000000005</v>
      </c>
      <c r="I10" s="4">
        <v>546.81500000000005</v>
      </c>
      <c r="J10" s="4">
        <v>546.81500000000005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2"/>
        <v>0</v>
      </c>
      <c r="U10" s="4">
        <v>0</v>
      </c>
      <c r="V10" s="4">
        <v>0</v>
      </c>
      <c r="W10" s="4">
        <v>0</v>
      </c>
      <c r="X10" s="4">
        <f t="shared" si="3"/>
        <v>5008.3599999999997</v>
      </c>
      <c r="Y10" s="5">
        <f t="shared" si="4"/>
        <v>5008.3599999999997</v>
      </c>
      <c r="Z10" s="4">
        <v>5008.3599999999997</v>
      </c>
      <c r="AA10" s="4">
        <v>0</v>
      </c>
      <c r="AB10" s="4">
        <v>0</v>
      </c>
      <c r="AC10" s="4">
        <v>0</v>
      </c>
      <c r="AD10" s="5">
        <f t="shared" si="5"/>
        <v>0</v>
      </c>
      <c r="AE10" s="4">
        <v>0</v>
      </c>
      <c r="AF10" s="4">
        <v>0</v>
      </c>
      <c r="AG10" s="4">
        <v>0</v>
      </c>
      <c r="AH10" s="5">
        <f t="shared" si="6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 t="shared" si="7"/>
        <v>15129</v>
      </c>
      <c r="AO10" s="5">
        <f t="shared" si="8"/>
        <v>15129</v>
      </c>
      <c r="AP10" s="4">
        <f t="shared" si="9"/>
        <v>0</v>
      </c>
      <c r="AQ10" s="4">
        <v>0</v>
      </c>
      <c r="AR10" s="5">
        <f t="shared" si="10"/>
        <v>0</v>
      </c>
      <c r="AS10" s="4">
        <f t="shared" si="11"/>
        <v>0</v>
      </c>
      <c r="AT10" s="4">
        <f t="shared" si="12"/>
        <v>0</v>
      </c>
      <c r="AU10" s="17">
        <v>15129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19.5" customHeight="1">
      <c r="A11" s="9" t="s">
        <v>61</v>
      </c>
      <c r="B11" s="10" t="s">
        <v>62</v>
      </c>
      <c r="C11" s="10"/>
      <c r="D11" s="10"/>
      <c r="E11" s="11">
        <f t="shared" si="0"/>
        <v>20184.174999999999</v>
      </c>
      <c r="F11" s="4">
        <f t="shared" si="1"/>
        <v>5055.1750000000002</v>
      </c>
      <c r="G11" s="4">
        <v>5055.1750000000002</v>
      </c>
      <c r="H11" s="4">
        <v>546.81500000000005</v>
      </c>
      <c r="I11" s="4">
        <v>546.81500000000005</v>
      </c>
      <c r="J11" s="4">
        <v>546.81500000000005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f t="shared" si="2"/>
        <v>0</v>
      </c>
      <c r="U11" s="4">
        <v>0</v>
      </c>
      <c r="V11" s="4">
        <v>0</v>
      </c>
      <c r="W11" s="4">
        <v>0</v>
      </c>
      <c r="X11" s="4">
        <f t="shared" si="3"/>
        <v>5008.3599999999997</v>
      </c>
      <c r="Y11" s="5">
        <f t="shared" si="4"/>
        <v>5008.3599999999997</v>
      </c>
      <c r="Z11" s="4">
        <v>5008.3599999999997</v>
      </c>
      <c r="AA11" s="4">
        <v>0</v>
      </c>
      <c r="AB11" s="4">
        <v>0</v>
      </c>
      <c r="AC11" s="4">
        <v>0</v>
      </c>
      <c r="AD11" s="5">
        <f t="shared" si="5"/>
        <v>0</v>
      </c>
      <c r="AE11" s="4">
        <v>0</v>
      </c>
      <c r="AF11" s="4">
        <v>0</v>
      </c>
      <c r="AG11" s="4">
        <v>0</v>
      </c>
      <c r="AH11" s="5">
        <f t="shared" si="6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si="7"/>
        <v>15129</v>
      </c>
      <c r="AO11" s="5">
        <f t="shared" si="8"/>
        <v>15129</v>
      </c>
      <c r="AP11" s="4">
        <f t="shared" si="9"/>
        <v>0</v>
      </c>
      <c r="AQ11" s="4">
        <v>0</v>
      </c>
      <c r="AR11" s="5">
        <f t="shared" si="10"/>
        <v>0</v>
      </c>
      <c r="AS11" s="4">
        <f t="shared" si="11"/>
        <v>0</v>
      </c>
      <c r="AT11" s="4">
        <f t="shared" si="12"/>
        <v>0</v>
      </c>
      <c r="AU11" s="17">
        <v>15129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10"/>
      <c r="C12" s="10" t="s">
        <v>63</v>
      </c>
      <c r="D12" s="10" t="s">
        <v>64</v>
      </c>
      <c r="E12" s="11">
        <f t="shared" si="0"/>
        <v>218.32</v>
      </c>
      <c r="F12" s="4">
        <f t="shared" si="1"/>
        <v>218.32</v>
      </c>
      <c r="G12" s="4">
        <v>218.32</v>
      </c>
      <c r="H12" s="4">
        <v>218.32</v>
      </c>
      <c r="I12" s="4">
        <v>218.32</v>
      </c>
      <c r="J12" s="4">
        <v>218.32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2"/>
        <v>0</v>
      </c>
      <c r="U12" s="4">
        <v>0</v>
      </c>
      <c r="V12" s="4">
        <v>0</v>
      </c>
      <c r="W12" s="4">
        <v>0</v>
      </c>
      <c r="X12" s="4">
        <f t="shared" si="3"/>
        <v>0</v>
      </c>
      <c r="Y12" s="5">
        <f t="shared" si="4"/>
        <v>0</v>
      </c>
      <c r="Z12" s="4">
        <v>0</v>
      </c>
      <c r="AA12" s="4">
        <v>0</v>
      </c>
      <c r="AB12" s="4">
        <v>0</v>
      </c>
      <c r="AC12" s="4">
        <v>0</v>
      </c>
      <c r="AD12" s="5">
        <f t="shared" si="5"/>
        <v>0</v>
      </c>
      <c r="AE12" s="4">
        <v>0</v>
      </c>
      <c r="AF12" s="4">
        <v>0</v>
      </c>
      <c r="AG12" s="4">
        <v>0</v>
      </c>
      <c r="AH12" s="5">
        <f t="shared" si="6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7"/>
        <v>0</v>
      </c>
      <c r="AO12" s="5">
        <f t="shared" si="8"/>
        <v>0</v>
      </c>
      <c r="AP12" s="4">
        <f t="shared" si="9"/>
        <v>0</v>
      </c>
      <c r="AQ12" s="4">
        <v>0</v>
      </c>
      <c r="AR12" s="5">
        <f t="shared" si="10"/>
        <v>0</v>
      </c>
      <c r="AS12" s="4">
        <f t="shared" si="11"/>
        <v>0</v>
      </c>
      <c r="AT12" s="4">
        <f t="shared" si="12"/>
        <v>0</v>
      </c>
      <c r="AU12" s="4">
        <f t="shared" ref="AU12:AU20" si="13">IFERROR(SUM(BA12:BC12),0)</f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ht="19.5" customHeight="1">
      <c r="A13" s="9"/>
      <c r="B13" s="10"/>
      <c r="C13" s="10" t="s">
        <v>65</v>
      </c>
      <c r="D13" s="10" t="s">
        <v>66</v>
      </c>
      <c r="E13" s="11">
        <f t="shared" si="0"/>
        <v>128.32</v>
      </c>
      <c r="F13" s="4">
        <f t="shared" si="1"/>
        <v>128.32</v>
      </c>
      <c r="G13" s="4">
        <v>128.32</v>
      </c>
      <c r="H13" s="4">
        <v>128.32</v>
      </c>
      <c r="I13" s="4">
        <v>128.32</v>
      </c>
      <c r="J13" s="4">
        <v>128.32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2"/>
        <v>0</v>
      </c>
      <c r="U13" s="4">
        <v>0</v>
      </c>
      <c r="V13" s="4">
        <v>0</v>
      </c>
      <c r="W13" s="4">
        <v>0</v>
      </c>
      <c r="X13" s="4">
        <f t="shared" si="3"/>
        <v>0</v>
      </c>
      <c r="Y13" s="5">
        <f t="shared" si="4"/>
        <v>0</v>
      </c>
      <c r="Z13" s="4">
        <v>0</v>
      </c>
      <c r="AA13" s="4">
        <v>0</v>
      </c>
      <c r="AB13" s="4">
        <v>0</v>
      </c>
      <c r="AC13" s="4">
        <v>0</v>
      </c>
      <c r="AD13" s="5">
        <f t="shared" si="5"/>
        <v>0</v>
      </c>
      <c r="AE13" s="4">
        <v>0</v>
      </c>
      <c r="AF13" s="4">
        <v>0</v>
      </c>
      <c r="AG13" s="4">
        <v>0</v>
      </c>
      <c r="AH13" s="5">
        <f t="shared" si="6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7"/>
        <v>0</v>
      </c>
      <c r="AO13" s="5">
        <f t="shared" si="8"/>
        <v>0</v>
      </c>
      <c r="AP13" s="4">
        <f t="shared" si="9"/>
        <v>0</v>
      </c>
      <c r="AQ13" s="4">
        <v>0</v>
      </c>
      <c r="AR13" s="5">
        <f t="shared" si="10"/>
        <v>0</v>
      </c>
      <c r="AS13" s="4">
        <f t="shared" si="11"/>
        <v>0</v>
      </c>
      <c r="AT13" s="4">
        <f t="shared" si="12"/>
        <v>0</v>
      </c>
      <c r="AU13" s="4">
        <f t="shared" si="13"/>
        <v>0</v>
      </c>
      <c r="AV13" s="4">
        <v>0</v>
      </c>
      <c r="AW13" s="4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ht="19.5" customHeight="1">
      <c r="A14" s="9"/>
      <c r="B14" s="10"/>
      <c r="C14" s="10" t="s">
        <v>67</v>
      </c>
      <c r="D14" s="10" t="s">
        <v>68</v>
      </c>
      <c r="E14" s="11">
        <f t="shared" si="0"/>
        <v>20</v>
      </c>
      <c r="F14" s="4">
        <f t="shared" si="1"/>
        <v>20</v>
      </c>
      <c r="G14" s="4">
        <v>20</v>
      </c>
      <c r="H14" s="4">
        <v>20</v>
      </c>
      <c r="I14" s="4">
        <v>20</v>
      </c>
      <c r="J14" s="4">
        <v>20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2"/>
        <v>0</v>
      </c>
      <c r="U14" s="4">
        <v>0</v>
      </c>
      <c r="V14" s="4">
        <v>0</v>
      </c>
      <c r="W14" s="4">
        <v>0</v>
      </c>
      <c r="X14" s="4">
        <f t="shared" si="3"/>
        <v>0</v>
      </c>
      <c r="Y14" s="5">
        <f t="shared" si="4"/>
        <v>0</v>
      </c>
      <c r="Z14" s="4">
        <v>0</v>
      </c>
      <c r="AA14" s="4">
        <v>0</v>
      </c>
      <c r="AB14" s="4">
        <v>0</v>
      </c>
      <c r="AC14" s="4">
        <v>0</v>
      </c>
      <c r="AD14" s="5">
        <f t="shared" si="5"/>
        <v>0</v>
      </c>
      <c r="AE14" s="4">
        <v>0</v>
      </c>
      <c r="AF14" s="4">
        <v>0</v>
      </c>
      <c r="AG14" s="4">
        <v>0</v>
      </c>
      <c r="AH14" s="5">
        <f t="shared" si="6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7"/>
        <v>0</v>
      </c>
      <c r="AO14" s="5">
        <f t="shared" si="8"/>
        <v>0</v>
      </c>
      <c r="AP14" s="4">
        <f t="shared" si="9"/>
        <v>0</v>
      </c>
      <c r="AQ14" s="4">
        <v>0</v>
      </c>
      <c r="AR14" s="5">
        <f t="shared" si="10"/>
        <v>0</v>
      </c>
      <c r="AS14" s="4">
        <f t="shared" si="11"/>
        <v>0</v>
      </c>
      <c r="AT14" s="4">
        <f t="shared" si="12"/>
        <v>0</v>
      </c>
      <c r="AU14" s="4">
        <f t="shared" si="13"/>
        <v>0</v>
      </c>
      <c r="AV14" s="4">
        <v>0</v>
      </c>
      <c r="AW14" s="4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ht="19.5" customHeight="1">
      <c r="A15" s="9"/>
      <c r="B15" s="10"/>
      <c r="C15" s="10" t="s">
        <v>69</v>
      </c>
      <c r="D15" s="10" t="s">
        <v>70</v>
      </c>
      <c r="E15" s="11">
        <f t="shared" si="0"/>
        <v>3.375</v>
      </c>
      <c r="F15" s="4">
        <f t="shared" si="1"/>
        <v>3.375</v>
      </c>
      <c r="G15" s="4">
        <v>3.375</v>
      </c>
      <c r="H15" s="4">
        <v>3.375</v>
      </c>
      <c r="I15" s="4">
        <v>3.375</v>
      </c>
      <c r="J15" s="4">
        <v>3.375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2"/>
        <v>0</v>
      </c>
      <c r="U15" s="4">
        <v>0</v>
      </c>
      <c r="V15" s="4">
        <v>0</v>
      </c>
      <c r="W15" s="4">
        <v>0</v>
      </c>
      <c r="X15" s="4">
        <f t="shared" si="3"/>
        <v>0</v>
      </c>
      <c r="Y15" s="5">
        <f t="shared" si="4"/>
        <v>0</v>
      </c>
      <c r="Z15" s="4">
        <v>0</v>
      </c>
      <c r="AA15" s="4">
        <v>0</v>
      </c>
      <c r="AB15" s="4">
        <v>0</v>
      </c>
      <c r="AC15" s="4">
        <v>0</v>
      </c>
      <c r="AD15" s="5">
        <f t="shared" si="5"/>
        <v>0</v>
      </c>
      <c r="AE15" s="4">
        <v>0</v>
      </c>
      <c r="AF15" s="4">
        <v>0</v>
      </c>
      <c r="AG15" s="4">
        <v>0</v>
      </c>
      <c r="AH15" s="5">
        <f t="shared" si="6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7"/>
        <v>0</v>
      </c>
      <c r="AO15" s="5">
        <f t="shared" si="8"/>
        <v>0</v>
      </c>
      <c r="AP15" s="4">
        <f t="shared" si="9"/>
        <v>0</v>
      </c>
      <c r="AQ15" s="4">
        <v>0</v>
      </c>
      <c r="AR15" s="5">
        <f t="shared" si="10"/>
        <v>0</v>
      </c>
      <c r="AS15" s="4">
        <f t="shared" si="11"/>
        <v>0</v>
      </c>
      <c r="AT15" s="4">
        <f t="shared" si="12"/>
        <v>0</v>
      </c>
      <c r="AU15" s="4">
        <f t="shared" si="13"/>
        <v>0</v>
      </c>
      <c r="AV15" s="4">
        <v>0</v>
      </c>
      <c r="AW15" s="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ht="19.5" customHeight="1">
      <c r="A16" s="9"/>
      <c r="B16" s="10"/>
      <c r="C16" s="10" t="s">
        <v>71</v>
      </c>
      <c r="D16" s="10" t="s">
        <v>72</v>
      </c>
      <c r="E16" s="11">
        <f t="shared" si="0"/>
        <v>91.8</v>
      </c>
      <c r="F16" s="4">
        <f t="shared" si="1"/>
        <v>91.8</v>
      </c>
      <c r="G16" s="4">
        <v>91.8</v>
      </c>
      <c r="H16" s="4">
        <v>91.8</v>
      </c>
      <c r="I16" s="4">
        <v>91.8</v>
      </c>
      <c r="J16" s="4">
        <v>91.8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2"/>
        <v>0</v>
      </c>
      <c r="U16" s="4">
        <v>0</v>
      </c>
      <c r="V16" s="4">
        <v>0</v>
      </c>
      <c r="W16" s="4">
        <v>0</v>
      </c>
      <c r="X16" s="4">
        <f t="shared" si="3"/>
        <v>0</v>
      </c>
      <c r="Y16" s="5">
        <f t="shared" si="4"/>
        <v>0</v>
      </c>
      <c r="Z16" s="4">
        <v>0</v>
      </c>
      <c r="AA16" s="4">
        <v>0</v>
      </c>
      <c r="AB16" s="4">
        <v>0</v>
      </c>
      <c r="AC16" s="4">
        <v>0</v>
      </c>
      <c r="AD16" s="5">
        <f t="shared" si="5"/>
        <v>0</v>
      </c>
      <c r="AE16" s="4">
        <v>0</v>
      </c>
      <c r="AF16" s="4">
        <v>0</v>
      </c>
      <c r="AG16" s="4">
        <v>0</v>
      </c>
      <c r="AH16" s="5">
        <f t="shared" si="6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7"/>
        <v>0</v>
      </c>
      <c r="AO16" s="5">
        <f t="shared" si="8"/>
        <v>0</v>
      </c>
      <c r="AP16" s="4">
        <f t="shared" si="9"/>
        <v>0</v>
      </c>
      <c r="AQ16" s="4">
        <v>0</v>
      </c>
      <c r="AR16" s="5">
        <f t="shared" si="10"/>
        <v>0</v>
      </c>
      <c r="AS16" s="4">
        <f t="shared" si="11"/>
        <v>0</v>
      </c>
      <c r="AT16" s="4">
        <f t="shared" si="12"/>
        <v>0</v>
      </c>
      <c r="AU16" s="4">
        <f t="shared" si="13"/>
        <v>0</v>
      </c>
      <c r="AV16" s="4">
        <v>0</v>
      </c>
      <c r="AW16" s="4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  <row r="17" spans="1:55" ht="19.5" customHeight="1">
      <c r="A17" s="9"/>
      <c r="B17" s="10"/>
      <c r="C17" s="10" t="s">
        <v>73</v>
      </c>
      <c r="D17" s="10" t="s">
        <v>74</v>
      </c>
      <c r="E17" s="11">
        <f t="shared" si="0"/>
        <v>250</v>
      </c>
      <c r="F17" s="4">
        <f t="shared" si="1"/>
        <v>250</v>
      </c>
      <c r="G17" s="4">
        <v>250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f t="shared" si="2"/>
        <v>0</v>
      </c>
      <c r="U17" s="4">
        <v>0</v>
      </c>
      <c r="V17" s="4">
        <v>0</v>
      </c>
      <c r="W17" s="4">
        <v>0</v>
      </c>
      <c r="X17" s="4">
        <f t="shared" si="3"/>
        <v>250</v>
      </c>
      <c r="Y17" s="5">
        <f t="shared" si="4"/>
        <v>250</v>
      </c>
      <c r="Z17" s="4">
        <v>250</v>
      </c>
      <c r="AA17" s="4">
        <v>0</v>
      </c>
      <c r="AB17" s="4">
        <v>0</v>
      </c>
      <c r="AC17" s="4">
        <v>0</v>
      </c>
      <c r="AD17" s="5">
        <f t="shared" si="5"/>
        <v>0</v>
      </c>
      <c r="AE17" s="4">
        <v>0</v>
      </c>
      <c r="AF17" s="4">
        <v>0</v>
      </c>
      <c r="AG17" s="4">
        <v>0</v>
      </c>
      <c r="AH17" s="5">
        <f t="shared" si="6"/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5">
        <f t="shared" si="7"/>
        <v>0</v>
      </c>
      <c r="AO17" s="5">
        <f t="shared" si="8"/>
        <v>0</v>
      </c>
      <c r="AP17" s="4">
        <f t="shared" si="9"/>
        <v>0</v>
      </c>
      <c r="AQ17" s="4">
        <v>0</v>
      </c>
      <c r="AR17" s="5">
        <f t="shared" si="10"/>
        <v>0</v>
      </c>
      <c r="AS17" s="4">
        <f t="shared" si="11"/>
        <v>0</v>
      </c>
      <c r="AT17" s="4">
        <f t="shared" si="12"/>
        <v>0</v>
      </c>
      <c r="AU17" s="4">
        <f t="shared" si="13"/>
        <v>0</v>
      </c>
      <c r="AV17" s="4">
        <v>0</v>
      </c>
      <c r="AW17" s="4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</row>
    <row r="18" spans="1:55" ht="19.5" customHeight="1">
      <c r="A18" s="9"/>
      <c r="B18" s="10"/>
      <c r="C18" s="10" t="s">
        <v>75</v>
      </c>
      <c r="D18" s="10" t="s">
        <v>76</v>
      </c>
      <c r="E18" s="11">
        <f t="shared" si="0"/>
        <v>1774</v>
      </c>
      <c r="F18" s="4">
        <f t="shared" si="1"/>
        <v>1774</v>
      </c>
      <c r="G18" s="4">
        <v>1774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f t="shared" si="2"/>
        <v>0</v>
      </c>
      <c r="U18" s="4">
        <v>0</v>
      </c>
      <c r="V18" s="4">
        <v>0</v>
      </c>
      <c r="W18" s="4">
        <v>0</v>
      </c>
      <c r="X18" s="4">
        <f t="shared" si="3"/>
        <v>1774</v>
      </c>
      <c r="Y18" s="5">
        <f t="shared" si="4"/>
        <v>1774</v>
      </c>
      <c r="Z18" s="4">
        <v>1774</v>
      </c>
      <c r="AA18" s="4">
        <v>0</v>
      </c>
      <c r="AB18" s="4">
        <v>0</v>
      </c>
      <c r="AC18" s="4">
        <v>0</v>
      </c>
      <c r="AD18" s="5">
        <f t="shared" si="5"/>
        <v>0</v>
      </c>
      <c r="AE18" s="4">
        <v>0</v>
      </c>
      <c r="AF18" s="4">
        <v>0</v>
      </c>
      <c r="AG18" s="4">
        <v>0</v>
      </c>
      <c r="AH18" s="5">
        <f t="shared" si="6"/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5">
        <f t="shared" si="7"/>
        <v>0</v>
      </c>
      <c r="AO18" s="5">
        <f t="shared" si="8"/>
        <v>0</v>
      </c>
      <c r="AP18" s="4">
        <f t="shared" si="9"/>
        <v>0</v>
      </c>
      <c r="AQ18" s="4">
        <v>0</v>
      </c>
      <c r="AR18" s="5">
        <f t="shared" si="10"/>
        <v>0</v>
      </c>
      <c r="AS18" s="4">
        <f t="shared" si="11"/>
        <v>0</v>
      </c>
      <c r="AT18" s="4">
        <f t="shared" si="12"/>
        <v>0</v>
      </c>
      <c r="AU18" s="4">
        <f t="shared" si="13"/>
        <v>0</v>
      </c>
      <c r="AV18" s="4">
        <v>0</v>
      </c>
      <c r="AW18" s="4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</row>
    <row r="19" spans="1:55" ht="19.5" customHeight="1">
      <c r="A19" s="9"/>
      <c r="B19" s="10"/>
      <c r="C19" s="10" t="s">
        <v>77</v>
      </c>
      <c r="D19" s="10" t="s">
        <v>78</v>
      </c>
      <c r="E19" s="11">
        <f t="shared" si="0"/>
        <v>60</v>
      </c>
      <c r="F19" s="4">
        <f t="shared" si="1"/>
        <v>60</v>
      </c>
      <c r="G19" s="4">
        <v>60</v>
      </c>
      <c r="H19" s="4">
        <v>60</v>
      </c>
      <c r="I19" s="4">
        <v>60</v>
      </c>
      <c r="J19" s="4">
        <v>60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f t="shared" si="2"/>
        <v>0</v>
      </c>
      <c r="U19" s="4">
        <v>0</v>
      </c>
      <c r="V19" s="4">
        <v>0</v>
      </c>
      <c r="W19" s="4">
        <v>0</v>
      </c>
      <c r="X19" s="4">
        <f t="shared" si="3"/>
        <v>0</v>
      </c>
      <c r="Y19" s="5">
        <f t="shared" si="4"/>
        <v>0</v>
      </c>
      <c r="Z19" s="4">
        <v>0</v>
      </c>
      <c r="AA19" s="4">
        <v>0</v>
      </c>
      <c r="AB19" s="4">
        <v>0</v>
      </c>
      <c r="AC19" s="4">
        <v>0</v>
      </c>
      <c r="AD19" s="5">
        <f t="shared" si="5"/>
        <v>0</v>
      </c>
      <c r="AE19" s="4">
        <v>0</v>
      </c>
      <c r="AF19" s="4">
        <v>0</v>
      </c>
      <c r="AG19" s="4">
        <v>0</v>
      </c>
      <c r="AH19" s="5">
        <f t="shared" si="6"/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5">
        <f t="shared" si="7"/>
        <v>0</v>
      </c>
      <c r="AO19" s="5">
        <f t="shared" si="8"/>
        <v>0</v>
      </c>
      <c r="AP19" s="4">
        <f t="shared" si="9"/>
        <v>0</v>
      </c>
      <c r="AQ19" s="4">
        <v>0</v>
      </c>
      <c r="AR19" s="5">
        <f t="shared" si="10"/>
        <v>0</v>
      </c>
      <c r="AS19" s="4">
        <f t="shared" si="11"/>
        <v>0</v>
      </c>
      <c r="AT19" s="4">
        <f t="shared" si="12"/>
        <v>0</v>
      </c>
      <c r="AU19" s="4">
        <f t="shared" si="13"/>
        <v>0</v>
      </c>
      <c r="AV19" s="4">
        <v>0</v>
      </c>
      <c r="AW19" s="4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</row>
    <row r="20" spans="1:55" ht="19.5" customHeight="1">
      <c r="A20" s="9"/>
      <c r="B20" s="10"/>
      <c r="C20" s="10" t="s">
        <v>79</v>
      </c>
      <c r="D20" s="10" t="s">
        <v>80</v>
      </c>
      <c r="E20" s="11">
        <f t="shared" si="0"/>
        <v>25</v>
      </c>
      <c r="F20" s="16">
        <f t="shared" si="1"/>
        <v>25</v>
      </c>
      <c r="G20" s="4">
        <v>25</v>
      </c>
      <c r="H20" s="4">
        <v>25</v>
      </c>
      <c r="I20" s="4">
        <v>25</v>
      </c>
      <c r="J20" s="4">
        <v>25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f t="shared" si="2"/>
        <v>0</v>
      </c>
      <c r="U20" s="4">
        <v>0</v>
      </c>
      <c r="V20" s="4">
        <v>0</v>
      </c>
      <c r="W20" s="4">
        <v>0</v>
      </c>
      <c r="X20" s="4">
        <f t="shared" si="3"/>
        <v>0</v>
      </c>
      <c r="Y20" s="5">
        <f t="shared" si="4"/>
        <v>0</v>
      </c>
      <c r="Z20" s="4">
        <v>0</v>
      </c>
      <c r="AA20" s="4">
        <v>0</v>
      </c>
      <c r="AB20" s="4">
        <v>0</v>
      </c>
      <c r="AC20" s="4">
        <v>0</v>
      </c>
      <c r="AD20" s="5">
        <f t="shared" si="5"/>
        <v>0</v>
      </c>
      <c r="AE20" s="4">
        <v>0</v>
      </c>
      <c r="AF20" s="4">
        <v>0</v>
      </c>
      <c r="AG20" s="4">
        <v>0</v>
      </c>
      <c r="AH20" s="5">
        <f t="shared" si="6"/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5">
        <f t="shared" si="7"/>
        <v>0</v>
      </c>
      <c r="AO20" s="5">
        <f t="shared" si="8"/>
        <v>0</v>
      </c>
      <c r="AP20" s="4">
        <f t="shared" si="9"/>
        <v>0</v>
      </c>
      <c r="AQ20" s="4">
        <v>0</v>
      </c>
      <c r="AR20" s="5">
        <f t="shared" si="10"/>
        <v>0</v>
      </c>
      <c r="AS20" s="4">
        <f t="shared" si="11"/>
        <v>0</v>
      </c>
      <c r="AT20" s="4">
        <f t="shared" si="12"/>
        <v>0</v>
      </c>
      <c r="AU20" s="16">
        <f t="shared" si="13"/>
        <v>0</v>
      </c>
      <c r="AV20" s="4">
        <v>0</v>
      </c>
      <c r="AW20" s="4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</row>
    <row r="21" spans="1:55" ht="19.5" customHeight="1">
      <c r="A21" s="14"/>
      <c r="B21" s="15"/>
      <c r="C21" s="15" t="s">
        <v>81</v>
      </c>
      <c r="D21" s="15" t="s">
        <v>82</v>
      </c>
      <c r="E21" s="21">
        <f>SUM(F21,AN21)</f>
        <v>2484.36</v>
      </c>
      <c r="F21" s="20">
        <f>SUM(G21,AG21,AH21)</f>
        <v>2484.36</v>
      </c>
      <c r="G21" s="16">
        <v>2484.36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f>I21-SUM(J21:S21)</f>
        <v>0</v>
      </c>
      <c r="U21" s="16">
        <v>0</v>
      </c>
      <c r="V21" s="16">
        <v>0</v>
      </c>
      <c r="W21" s="16">
        <v>0</v>
      </c>
      <c r="X21" s="16">
        <f>SUM(Y21,AC21)</f>
        <v>2484.36</v>
      </c>
      <c r="Y21" s="16">
        <f>SUM(Z21:AB21)</f>
        <v>2484.36</v>
      </c>
      <c r="Z21" s="16">
        <v>2484.36</v>
      </c>
      <c r="AA21" s="16">
        <v>0</v>
      </c>
      <c r="AB21" s="16">
        <v>0</v>
      </c>
      <c r="AC21" s="16">
        <v>0</v>
      </c>
      <c r="AD21" s="16">
        <f>SUM(AE21,AF21)</f>
        <v>0</v>
      </c>
      <c r="AE21" s="16">
        <v>0</v>
      </c>
      <c r="AF21" s="16">
        <v>0</v>
      </c>
      <c r="AG21" s="16">
        <v>0</v>
      </c>
      <c r="AH21" s="16">
        <f>SUM(AI21:AM21)</f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f>SUM(AO21,AV21,AW21)</f>
        <v>0</v>
      </c>
      <c r="AO21" s="16">
        <f>SUM(AP21,AS21,AT21,AU21)</f>
        <v>0</v>
      </c>
      <c r="AP21" s="16">
        <f>IFERROR(AX21-BA21,0)</f>
        <v>0</v>
      </c>
      <c r="AQ21" s="16">
        <v>0</v>
      </c>
      <c r="AR21" s="16">
        <f>IFERROR((AX21-AQ21-BA21),0)</f>
        <v>0</v>
      </c>
      <c r="AS21" s="16">
        <f>IFERROR((AY21-BB21),0)</f>
        <v>0</v>
      </c>
      <c r="AT21" s="23">
        <f>IFERROR((AZ21-BC21),0)</f>
        <v>0</v>
      </c>
      <c r="AU21" s="20">
        <f>IFERROR(SUM(BA21:BC21),0)</f>
        <v>0</v>
      </c>
      <c r="AV21" s="16">
        <v>0</v>
      </c>
      <c r="AW21" s="16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</row>
    <row r="22" spans="1:55" ht="15" customHeight="1">
      <c r="A22" s="17"/>
      <c r="B22" s="17"/>
      <c r="C22" s="18" t="s">
        <v>84</v>
      </c>
      <c r="D22" s="19" t="s">
        <v>83</v>
      </c>
      <c r="E22" s="21">
        <v>10000</v>
      </c>
      <c r="F22" s="20">
        <f t="shared" ref="F22:F24" si="14">SUM(G22,AG22,AH22)</f>
        <v>0</v>
      </c>
      <c r="G22" s="22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24"/>
      <c r="AU22" s="20">
        <v>10000</v>
      </c>
      <c r="AV22" s="22"/>
      <c r="AW22" s="17"/>
    </row>
    <row r="23" spans="1:55" ht="15" customHeight="1">
      <c r="A23" s="17"/>
      <c r="B23" s="17"/>
      <c r="C23" s="18" t="s">
        <v>87</v>
      </c>
      <c r="D23" s="19" t="s">
        <v>85</v>
      </c>
      <c r="E23" s="21">
        <v>10</v>
      </c>
      <c r="F23" s="20">
        <f t="shared" si="14"/>
        <v>0</v>
      </c>
      <c r="G23" s="22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24"/>
      <c r="AU23" s="20">
        <v>10</v>
      </c>
      <c r="AV23" s="22"/>
      <c r="AW23" s="17"/>
    </row>
    <row r="24" spans="1:55" ht="15" customHeight="1">
      <c r="A24" s="17"/>
      <c r="B24" s="17"/>
      <c r="C24" s="18" t="s">
        <v>88</v>
      </c>
      <c r="D24" s="19" t="s">
        <v>86</v>
      </c>
      <c r="E24" s="20">
        <v>5119</v>
      </c>
      <c r="F24" s="20">
        <f t="shared" si="14"/>
        <v>0</v>
      </c>
      <c r="G24" s="22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24"/>
      <c r="AU24" s="20">
        <v>5119</v>
      </c>
      <c r="AV24" s="22"/>
      <c r="AW24" s="17"/>
    </row>
  </sheetData>
  <mergeCells count="57"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李星</cp:lastModifiedBy>
  <dcterms:modified xsi:type="dcterms:W3CDTF">2025-02-28T08:42:15Z</dcterms:modified>
</cp:coreProperties>
</file>