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24240" windowHeight="11700" activeTab="3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 - 一般公共预算基本支出预算表" sheetId="7" r:id="rId7"/>
    <sheet name="07 - 政府性基金预算支出表" sheetId="8" r:id="rId8"/>
    <sheet name="08 - 部门预算财政拨款三公经费支出表" sheetId="10" r:id="rId9"/>
  </sheets>
  <calcPr calcId="124519"/>
</workbook>
</file>

<file path=xl/calcChain.xml><?xml version="1.0" encoding="utf-8"?>
<calcChain xmlns="http://schemas.openxmlformats.org/spreadsheetml/2006/main">
  <c r="G7" i="4"/>
  <c r="H7"/>
  <c r="I7"/>
  <c r="I6" l="1"/>
  <c r="H6"/>
  <c r="G6"/>
  <c r="B30" i="2"/>
  <c r="K14" i="6"/>
  <c r="K10"/>
  <c r="K6" i="8"/>
  <c r="K7"/>
  <c r="K8"/>
  <c r="K7" i="6"/>
  <c r="K6" s="1"/>
  <c r="K30"/>
  <c r="E35" i="5"/>
  <c r="D29"/>
  <c r="E14"/>
  <c r="F35"/>
  <c r="D37" i="2"/>
  <c r="I14" i="4" l="1"/>
  <c r="I10"/>
  <c r="I33"/>
  <c r="I34"/>
  <c r="I35"/>
  <c r="I30"/>
  <c r="G31"/>
  <c r="I19"/>
  <c r="I16"/>
  <c r="I12"/>
  <c r="S8" i="3" l="1"/>
  <c r="S9"/>
  <c r="S12"/>
  <c r="S16"/>
  <c r="S32"/>
  <c r="G33"/>
  <c r="C13" i="10"/>
  <c r="C12"/>
  <c r="C11"/>
  <c r="F10"/>
  <c r="E10"/>
  <c r="D10"/>
  <c r="C10" s="1"/>
  <c r="C9"/>
  <c r="F8"/>
  <c r="F7" s="1"/>
  <c r="E8"/>
  <c r="D8"/>
  <c r="C8"/>
  <c r="E7"/>
  <c r="D7"/>
  <c r="C7" s="1"/>
  <c r="H9" i="8" l="1"/>
  <c r="G9"/>
  <c r="H8"/>
  <c r="G8"/>
  <c r="H7"/>
  <c r="G7"/>
  <c r="H6"/>
  <c r="G6"/>
  <c r="G60" i="7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H32" i="6"/>
  <c r="G32" s="1"/>
  <c r="H30"/>
  <c r="G30"/>
  <c r="H29"/>
  <c r="G29" s="1"/>
  <c r="H28"/>
  <c r="G28" s="1"/>
  <c r="H27"/>
  <c r="G27"/>
  <c r="H26"/>
  <c r="G26"/>
  <c r="H25"/>
  <c r="G25" s="1"/>
  <c r="H24"/>
  <c r="G24"/>
  <c r="H23"/>
  <c r="G23"/>
  <c r="H22"/>
  <c r="G22" s="1"/>
  <c r="H21"/>
  <c r="G21"/>
  <c r="H20"/>
  <c r="G20"/>
  <c r="H19"/>
  <c r="G19" s="1"/>
  <c r="H18"/>
  <c r="G18"/>
  <c r="H17"/>
  <c r="G17"/>
  <c r="H16"/>
  <c r="G16" s="1"/>
  <c r="H15"/>
  <c r="G15"/>
  <c r="H14"/>
  <c r="G14"/>
  <c r="H13"/>
  <c r="G13" s="1"/>
  <c r="H12"/>
  <c r="G12"/>
  <c r="H11"/>
  <c r="G11"/>
  <c r="H10"/>
  <c r="G10" s="1"/>
  <c r="H9"/>
  <c r="G9"/>
  <c r="H8"/>
  <c r="G8"/>
  <c r="H7"/>
  <c r="G7" s="1"/>
  <c r="H6"/>
  <c r="G6"/>
  <c r="D35" i="5"/>
  <c r="D31" s="1"/>
  <c r="D33"/>
  <c r="G31"/>
  <c r="F31"/>
  <c r="E31"/>
  <c r="B31"/>
  <c r="B35" s="1"/>
  <c r="G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G35" i="4"/>
  <c r="G34"/>
  <c r="G33"/>
  <c r="G32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H37" i="3"/>
  <c r="G37" s="1"/>
  <c r="H36"/>
  <c r="G36"/>
  <c r="H35"/>
  <c r="G35" s="1"/>
  <c r="H34"/>
  <c r="G34" s="1"/>
  <c r="H32"/>
  <c r="G32"/>
  <c r="H31"/>
  <c r="G31" s="1"/>
  <c r="H30"/>
  <c r="G30" s="1"/>
  <c r="H29"/>
  <c r="G29"/>
  <c r="H28"/>
  <c r="G28" s="1"/>
  <c r="H27"/>
  <c r="G27" s="1"/>
  <c r="H26"/>
  <c r="G26"/>
  <c r="H25"/>
  <c r="G25" s="1"/>
  <c r="H24"/>
  <c r="G24" s="1"/>
  <c r="H23"/>
  <c r="G23"/>
  <c r="H22"/>
  <c r="G22" s="1"/>
  <c r="H21"/>
  <c r="G21" s="1"/>
  <c r="H20"/>
  <c r="G20"/>
  <c r="H19"/>
  <c r="G19" s="1"/>
  <c r="H18"/>
  <c r="G18" s="1"/>
  <c r="H17"/>
  <c r="G17"/>
  <c r="H16"/>
  <c r="G16" s="1"/>
  <c r="H15"/>
  <c r="G15" s="1"/>
  <c r="H14"/>
  <c r="G14"/>
  <c r="H13"/>
  <c r="G13" s="1"/>
  <c r="H12"/>
  <c r="G12" s="1"/>
  <c r="H11"/>
  <c r="G11"/>
  <c r="H10"/>
  <c r="G10" s="1"/>
  <c r="H9"/>
  <c r="G9" s="1"/>
  <c r="H8"/>
  <c r="G8"/>
  <c r="B37" i="2"/>
  <c r="D30"/>
</calcChain>
</file>

<file path=xl/sharedStrings.xml><?xml version="1.0" encoding="utf-8"?>
<sst xmlns="http://schemas.openxmlformats.org/spreadsheetml/2006/main" count="757" uniqueCount="283">
  <si>
    <t>部门预算批复表</t>
  </si>
  <si>
    <t>部门预算批复表1</t>
  </si>
  <si>
    <t>收支预算总表</t>
  </si>
  <si>
    <t>部门（单位）：青岛市黄岛区民政局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</si>
  <si>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</si>
  <si>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</si>
  <si>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</si>
  <si>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</si>
  <si>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</si>
  <si>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</si>
  <si>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</si>
  <si>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</si>
  <si>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</si>
  <si>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</si>
  <si>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</si>
  <si>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</si>
  <si>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</si>
  <si>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</si>
  <si>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</si>
  <si>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</si>
  <si>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</si>
  <si>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</si>
  <si>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</si>
  <si>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</si>
  <si>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</si>
  <si>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</si>
  <si>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</si>
  <si>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</si>
  <si>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</si>
  <si>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</si>
  <si>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</si>
  <si>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</si>
  <si>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</si>
  <si>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</si>
  <si>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</si>
  <si>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</si>
  <si>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</si>
  <si>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</si>
  <si>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</si>
  <si>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</si>
  <si>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</si>
  <si>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</si>
  <si>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</si>
  <si>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</si>
  <si>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</si>
  <si>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</si>
  <si>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</si>
  <si>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</si>
  <si>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</si>
  <si>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</si>
  <si>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</si>
  <si>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</si>
  <si>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</si>
  <si>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</si>
  <si>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</si>
  <si>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</si>
  <si>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</si>
  <si>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</si>
  <si>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</si>
  <si>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</si>
  <si>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</si>
  <si>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</si>
  <si>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</si>
  <si>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</si>
  <si>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</si>
  <si>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</si>
  <si>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</si>
  <si>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</si>
  <si>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</si>
  <si>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</si>
  <si>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</si>
  <si>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208</t>
  </si>
  <si>
    <t>社会保障和就业支出</t>
  </si>
  <si>
    <t>01</t>
  </si>
  <si>
    <t>人力资源和社会保障管理事务</t>
  </si>
  <si>
    <t>行政运行</t>
  </si>
  <si>
    <t>02</t>
  </si>
  <si>
    <t>民政管理事务</t>
  </si>
  <si>
    <t>07</t>
  </si>
  <si>
    <t>行政区划和地名管理</t>
  </si>
  <si>
    <t>99</t>
  </si>
  <si>
    <t>其他民政管理事务支出</t>
  </si>
  <si>
    <t>10</t>
  </si>
  <si>
    <t>社会福利</t>
  </si>
  <si>
    <t>儿童福利</t>
  </si>
  <si>
    <t>老年福利</t>
  </si>
  <si>
    <t>04</t>
  </si>
  <si>
    <t>殡葬</t>
  </si>
  <si>
    <t>05</t>
  </si>
  <si>
    <t>社会福利事业单位</t>
  </si>
  <si>
    <t>06</t>
  </si>
  <si>
    <t>养老服务</t>
  </si>
  <si>
    <t>11</t>
  </si>
  <si>
    <t>残疾人事业</t>
  </si>
  <si>
    <t>残疾人生活和护理补贴</t>
  </si>
  <si>
    <t>19</t>
  </si>
  <si>
    <t>最低生活保障</t>
  </si>
  <si>
    <t>城市最低生活保障金支出</t>
  </si>
  <si>
    <t>农村最低生活保障金支出</t>
  </si>
  <si>
    <t>20</t>
  </si>
  <si>
    <t>临时救助</t>
  </si>
  <si>
    <t>临时救助支出</t>
  </si>
  <si>
    <t>21</t>
  </si>
  <si>
    <t>特困人员救助供养</t>
  </si>
  <si>
    <t>城市特困人员救助供养支出</t>
  </si>
  <si>
    <t>农村特困人员救助供养支出</t>
  </si>
  <si>
    <t>25</t>
  </si>
  <si>
    <t>其他生活救助</t>
  </si>
  <si>
    <t>其他农村生活救助</t>
  </si>
  <si>
    <t>229</t>
  </si>
  <si>
    <t>其他支出</t>
  </si>
  <si>
    <t>60</t>
  </si>
  <si>
    <t>彩票公益金安排的支出</t>
  </si>
  <si>
    <t>用于社会福利的彩票公益金支出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</si>
  <si>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</si>
  <si>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</si>
  <si>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</si>
  <si>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</si>
  <si>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</si>
  <si>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</si>
  <si>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</si>
  <si>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</si>
  <si>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</si>
  <si>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</si>
  <si>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</si>
  <si>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</si>
  <si>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</si>
  <si>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</si>
  <si>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</si>
  <si>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</si>
  <si>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</si>
  <si>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</si>
  <si>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</si>
  <si>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</si>
  <si>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</si>
  <si>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</si>
  <si>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部门预算批复表6</t>
  </si>
  <si>
    <t>一般公共预算基本支出预算表</t>
  </si>
  <si>
    <t>部门预算支出经济分类科目名称</t>
  </si>
  <si>
    <t>政府预算支出经济分类科目名称</t>
  </si>
  <si>
    <t>基本支出预算</t>
  </si>
  <si>
    <t>2038.67</t>
  </si>
  <si>
    <t>186.05</t>
  </si>
  <si>
    <t>301</t>
  </si>
  <si>
    <t>工资福利支出</t>
  </si>
  <si>
    <t>501</t>
  </si>
  <si>
    <t>机关工资福利支出</t>
  </si>
  <si>
    <t>1758.44</t>
  </si>
  <si>
    <t>30.60</t>
  </si>
  <si>
    <t>　基本工资</t>
  </si>
  <si>
    <t>　工资奖金津补贴</t>
  </si>
  <si>
    <t>331.67</t>
  </si>
  <si>
    <t>　津贴补贴</t>
  </si>
  <si>
    <t>437.82</t>
  </si>
  <si>
    <t>03</t>
  </si>
  <si>
    <t>　奖金</t>
  </si>
  <si>
    <t>13.70</t>
  </si>
  <si>
    <t>　伙食补助费</t>
  </si>
  <si>
    <t>　其他工资福利支出</t>
  </si>
  <si>
    <t>　绩效工资</t>
  </si>
  <si>
    <t>481.69</t>
  </si>
  <si>
    <t>08</t>
  </si>
  <si>
    <t>　机关事业单位基本养老保险缴费</t>
  </si>
  <si>
    <t>　社会保障缴费</t>
  </si>
  <si>
    <t>159.08</t>
  </si>
  <si>
    <t>09</t>
  </si>
  <si>
    <t>　职业年金缴费</t>
  </si>
  <si>
    <t>79.25</t>
  </si>
  <si>
    <t>　职工基本医疗保险缴费</t>
  </si>
  <si>
    <t>92.87</t>
  </si>
  <si>
    <t>12</t>
  </si>
  <si>
    <t>　其他社会保障缴费</t>
  </si>
  <si>
    <t>6.55</t>
  </si>
  <si>
    <t>13</t>
  </si>
  <si>
    <t>　住房公积金</t>
  </si>
  <si>
    <t>155.81</t>
  </si>
  <si>
    <t>505</t>
  </si>
  <si>
    <t>对事业单位经常性补助</t>
  </si>
  <si>
    <t>244.84</t>
  </si>
  <si>
    <t>3.91</t>
  </si>
  <si>
    <t>　工资福利支出</t>
  </si>
  <si>
    <t>48.19</t>
  </si>
  <si>
    <t>23.52</t>
  </si>
  <si>
    <t>3.51</t>
  </si>
  <si>
    <t>101.32</t>
  </si>
  <si>
    <t>23.56</t>
  </si>
  <si>
    <t>11.78</t>
  </si>
  <si>
    <t>11.42</t>
  </si>
  <si>
    <t>1.62</t>
  </si>
  <si>
    <t>23.44</t>
  </si>
  <si>
    <t>0.40</t>
  </si>
  <si>
    <t>302</t>
  </si>
  <si>
    <t>商品和服务支出</t>
  </si>
  <si>
    <t>502</t>
  </si>
  <si>
    <t>机关商品和服务支出</t>
  </si>
  <si>
    <t>99.05</t>
  </si>
  <si>
    <t>　办公费</t>
  </si>
  <si>
    <t>　办公经费</t>
  </si>
  <si>
    <t>14.07</t>
  </si>
  <si>
    <t>　印刷费</t>
  </si>
  <si>
    <t>5.00</t>
  </si>
  <si>
    <t>　邮电费</t>
  </si>
  <si>
    <t>2.60</t>
  </si>
  <si>
    <t>　差旅费</t>
  </si>
  <si>
    <t>6.60</t>
  </si>
  <si>
    <t>15</t>
  </si>
  <si>
    <t>　会议费</t>
  </si>
  <si>
    <t>2.00</t>
  </si>
  <si>
    <t>16</t>
  </si>
  <si>
    <t>　培训费</t>
  </si>
  <si>
    <t>1.00</t>
  </si>
  <si>
    <t>17</t>
  </si>
  <si>
    <t>　公务接待费</t>
  </si>
  <si>
    <t>27</t>
  </si>
  <si>
    <t>　委托业务费</t>
  </si>
  <si>
    <t>7.00</t>
  </si>
  <si>
    <t>28</t>
  </si>
  <si>
    <t>　工会经费</t>
  </si>
  <si>
    <t>14.28</t>
  </si>
  <si>
    <t>31</t>
  </si>
  <si>
    <t>　公务用车运行维护费</t>
  </si>
  <si>
    <t>15.00</t>
  </si>
  <si>
    <t>39</t>
  </si>
  <si>
    <t>　其他交通费用</t>
  </si>
  <si>
    <t>29.50</t>
  </si>
  <si>
    <t>49.49</t>
  </si>
  <si>
    <t>　商品和服务支出</t>
  </si>
  <si>
    <t>1.20</t>
  </si>
  <si>
    <t>　电费</t>
  </si>
  <si>
    <t>4.00</t>
  </si>
  <si>
    <t>3.49</t>
  </si>
  <si>
    <t>　物业管理费</t>
  </si>
  <si>
    <t>3.00</t>
  </si>
  <si>
    <t>0.70</t>
  </si>
  <si>
    <t>0.60</t>
  </si>
  <si>
    <t>0.82</t>
  </si>
  <si>
    <t>　专用燃料费</t>
  </si>
  <si>
    <t>26</t>
  </si>
  <si>
    <t>　劳务费</t>
  </si>
  <si>
    <t>9.00</t>
  </si>
  <si>
    <t>20.00</t>
  </si>
  <si>
    <t>1.10</t>
  </si>
  <si>
    <t>　其他商品和服务支出</t>
  </si>
  <si>
    <t>2.57</t>
  </si>
  <si>
    <t>303</t>
  </si>
  <si>
    <t>对个人和家庭的补助</t>
  </si>
  <si>
    <t>509</t>
  </si>
  <si>
    <t>35.39</t>
  </si>
  <si>
    <t>　退休费</t>
  </si>
  <si>
    <t>　离退休费</t>
  </si>
  <si>
    <t>0.77</t>
  </si>
  <si>
    <t>　生活补助</t>
  </si>
  <si>
    <t>　社会福利和救助</t>
  </si>
  <si>
    <t>6.15</t>
  </si>
  <si>
    <t>　医疗费补助</t>
  </si>
  <si>
    <t>28.48</t>
  </si>
  <si>
    <t>309</t>
  </si>
  <si>
    <t>资本性支出（基本建设）</t>
  </si>
  <si>
    <t>504</t>
  </si>
  <si>
    <t>机关资本性支出（二）</t>
  </si>
  <si>
    <t>　办公设备购置</t>
  </si>
  <si>
    <t>　设备购置</t>
  </si>
  <si>
    <t>部门预算批复表7</t>
  </si>
  <si>
    <t>政府性基金预算支出表</t>
  </si>
  <si>
    <t>二〇二五年二月</t>
    <phoneticPr fontId="15" type="noConversion"/>
  </si>
  <si>
    <t>部门预算财政拨款“三公”经费支出表</t>
  </si>
  <si>
    <t>预算单位编码及名称：[210]青岛市黄岛区民政局</t>
  </si>
  <si>
    <t>预算年度：2025</t>
  </si>
  <si>
    <t>金额单位：万元</t>
  </si>
  <si>
    <t>序号</t>
  </si>
  <si>
    <t>资金性质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</si>
  <si>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</si>
  <si>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</si>
  <si>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</si>
  <si>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</si>
  <si>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</si>
  <si>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</si>
  <si>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</si>
  <si>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</si>
  <si>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</si>
  <si>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</si>
  <si>
    <t>01</t>
    <phoneticPr fontId="15" type="noConversion"/>
  </si>
  <si>
    <t>其他城市生活救助</t>
    <phoneticPr fontId="15" type="noConversion"/>
  </si>
</sst>
</file>

<file path=xl/styles.xml><?xml version="1.0" encoding="utf-8"?>
<styleSheet xmlns="http://schemas.openxmlformats.org/spreadsheetml/2006/main">
  <numFmts count="4">
    <numFmt numFmtId="176" formatCode="#,##0.00_ ;\-#,##0.00;;"/>
    <numFmt numFmtId="177" formatCode="\ #,##0.00;\ \-#,##0.00;\ &quot;&quot;??;@"/>
    <numFmt numFmtId="178" formatCode="\ #,##0.00_ ;\-#,##0.00;;"/>
    <numFmt numFmtId="179" formatCode="#,##0.00;\-#,##0.00;&quot;&quot;??;@"/>
  </numFmts>
  <fonts count="23">
    <font>
      <sz val="11"/>
      <color rgb="FF000000"/>
      <name val="宋体"/>
      <scheme val="minor"/>
    </font>
    <font>
      <sz val="11"/>
      <color indexed="0"/>
      <name val="Calibri"/>
      <family val="2"/>
    </font>
    <font>
      <u/>
      <sz val="11"/>
      <color rgb="FF0000F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Arial"/>
      <family val="2"/>
    </font>
    <font>
      <sz val="13"/>
      <name val="Arial"/>
      <family val="2"/>
    </font>
    <font>
      <sz val="28"/>
      <name val="黑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name val="Calibri"/>
      <family val="2"/>
    </font>
    <font>
      <sz val="9"/>
      <name val="宋体"/>
      <family val="3"/>
      <charset val="134"/>
      <scheme val="minor"/>
    </font>
    <font>
      <sz val="36"/>
      <name val="方正小标宋简体"/>
      <family val="4"/>
      <charset val="134"/>
    </font>
    <font>
      <sz val="11"/>
      <color rgb="FF000000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b/>
      <sz val="11"/>
      <name val="黑体"/>
      <family val="3"/>
      <charset val="134"/>
    </font>
    <font>
      <sz val="11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top"/>
    </xf>
    <xf numFmtId="0" fontId="2" fillId="0" borderId="0">
      <alignment vertical="top"/>
    </xf>
    <xf numFmtId="0" fontId="3" fillId="0" borderId="0">
      <alignment vertical="top"/>
    </xf>
    <xf numFmtId="0" fontId="17" fillId="0" borderId="0">
      <alignment vertical="top"/>
    </xf>
  </cellStyleXfs>
  <cellXfs count="120">
    <xf numFmtId="0" fontId="0" fillId="0" borderId="0" xfId="0" applyFont="1">
      <alignment vertical="top"/>
    </xf>
    <xf numFmtId="0" fontId="0" fillId="0" borderId="0" xfId="0" applyFont="1">
      <alignment vertical="top"/>
    </xf>
    <xf numFmtId="0" fontId="4" fillId="0" borderId="0" xfId="0" applyFont="1" applyAlignment="1"/>
    <xf numFmtId="0" fontId="5" fillId="0" borderId="0" xfId="0" applyNumberFormat="1" applyFont="1" applyAlignment="1">
      <alignment horizontal="right" vertical="center"/>
    </xf>
    <xf numFmtId="0" fontId="4" fillId="0" borderId="0" xfId="0" applyNumberFormat="1" applyFont="1" applyAlignment="1"/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10" fillId="0" borderId="0" xfId="0" applyFont="1">
      <alignment vertical="top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2" fillId="0" borderId="0" xfId="0" applyFont="1">
      <alignment vertical="top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0" fillId="3" borderId="5" xfId="0" applyNumberFormat="1" applyFont="1" applyFill="1" applyBorder="1" applyAlignment="1">
      <alignment horizontal="left" vertical="center"/>
    </xf>
    <xf numFmtId="177" fontId="10" fillId="0" borderId="5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177" fontId="10" fillId="0" borderId="5" xfId="0" applyNumberFormat="1" applyFont="1" applyBorder="1" applyAlignment="1">
      <alignment horizontal="right" vertical="center"/>
    </xf>
    <xf numFmtId="177" fontId="10" fillId="0" borderId="5" xfId="0" applyNumberFormat="1" applyFont="1" applyBorder="1" applyAlignment="1">
      <alignment horizontal="right" vertical="center"/>
    </xf>
    <xf numFmtId="49" fontId="12" fillId="0" borderId="5" xfId="0" applyNumberFormat="1" applyFont="1" applyBorder="1" applyAlignment="1">
      <alignment horizontal="center" vertical="center"/>
    </xf>
    <xf numFmtId="0" fontId="1" fillId="0" borderId="5" xfId="0" applyFont="1" applyBorder="1">
      <alignment vertical="top"/>
    </xf>
    <xf numFmtId="49" fontId="10" fillId="0" borderId="5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left" vertical="center"/>
    </xf>
    <xf numFmtId="178" fontId="10" fillId="0" borderId="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 wrapText="1"/>
    </xf>
    <xf numFmtId="49" fontId="10" fillId="0" borderId="5" xfId="0" applyNumberFormat="1" applyFont="1" applyBorder="1" applyAlignment="1">
      <alignment horizontal="center" vertical="center"/>
    </xf>
    <xf numFmtId="178" fontId="10" fillId="0" borderId="5" xfId="0" applyNumberFormat="1" applyFont="1" applyBorder="1" applyAlignment="1">
      <alignment horizontal="right" vertical="center" wrapText="1"/>
    </xf>
    <xf numFmtId="176" fontId="10" fillId="0" borderId="5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top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right"/>
    </xf>
    <xf numFmtId="0" fontId="5" fillId="0" borderId="1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left" vertical="center"/>
    </xf>
    <xf numFmtId="177" fontId="5" fillId="0" borderId="5" xfId="0" applyNumberFormat="1" applyFont="1" applyBorder="1" applyAlignment="1">
      <alignment horizontal="right" vertical="center" wrapText="1"/>
    </xf>
    <xf numFmtId="0" fontId="6" fillId="0" borderId="5" xfId="0" applyNumberFormat="1" applyFont="1" applyBorder="1" applyAlignment="1"/>
    <xf numFmtId="177" fontId="5" fillId="0" borderId="2" xfId="0" applyNumberFormat="1" applyFont="1" applyBorder="1" applyAlignment="1"/>
    <xf numFmtId="176" fontId="5" fillId="0" borderId="2" xfId="0" applyNumberFormat="1" applyFont="1" applyBorder="1" applyAlignment="1"/>
    <xf numFmtId="176" fontId="5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179" fontId="10" fillId="0" borderId="5" xfId="0" applyNumberFormat="1" applyFont="1" applyBorder="1" applyAlignment="1">
      <alignment horizontal="right" vertical="center"/>
    </xf>
    <xf numFmtId="179" fontId="10" fillId="0" borderId="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left" vertical="center"/>
    </xf>
    <xf numFmtId="0" fontId="1" fillId="0" borderId="0" xfId="3" applyFont="1">
      <alignment vertical="top"/>
    </xf>
    <xf numFmtId="0" fontId="18" fillId="0" borderId="0" xfId="3" applyFont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7" fillId="0" borderId="0" xfId="3" applyFont="1">
      <alignment vertical="top"/>
    </xf>
    <xf numFmtId="0" fontId="18" fillId="0" borderId="9" xfId="3" applyFont="1" applyBorder="1" applyAlignment="1">
      <alignment horizontal="right" vertical="center"/>
    </xf>
    <xf numFmtId="0" fontId="18" fillId="0" borderId="10" xfId="3" applyFont="1" applyBorder="1" applyAlignment="1">
      <alignment horizontal="right" vertical="center"/>
    </xf>
    <xf numFmtId="0" fontId="18" fillId="0" borderId="5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/>
    </xf>
    <xf numFmtId="0" fontId="22" fillId="0" borderId="5" xfId="3" applyFont="1" applyBorder="1" applyAlignment="1">
      <alignment horizontal="right" vertical="center"/>
    </xf>
    <xf numFmtId="0" fontId="22" fillId="0" borderId="0" xfId="3" applyFont="1" applyAlignment="1">
      <alignment horizontal="center" vertical="center"/>
    </xf>
    <xf numFmtId="0" fontId="22" fillId="0" borderId="5" xfId="3" applyFont="1" applyBorder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top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>
      <alignment vertical="top"/>
    </xf>
    <xf numFmtId="0" fontId="10" fillId="4" borderId="0" xfId="0" applyFont="1" applyFill="1" applyAlignment="1">
      <alignment horizontal="left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0" fillId="0" borderId="5" xfId="0" applyFont="1" applyBorder="1" applyAlignment="1">
      <alignment vertical="center"/>
    </xf>
    <xf numFmtId="0" fontId="5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 vertical="center"/>
    </xf>
    <xf numFmtId="0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/>
    </xf>
    <xf numFmtId="0" fontId="5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20" fillId="0" borderId="5" xfId="3" applyFont="1" applyBorder="1" applyAlignment="1">
      <alignment horizontal="center" vertical="center"/>
    </xf>
    <xf numFmtId="0" fontId="18" fillId="0" borderId="8" xfId="3" applyFont="1" applyBorder="1" applyAlignment="1">
      <alignment horizontal="left" vertical="center"/>
    </xf>
    <xf numFmtId="0" fontId="18" fillId="0" borderId="9" xfId="3" applyFont="1" applyBorder="1" applyAlignment="1">
      <alignment horizontal="left" vertical="center"/>
    </xf>
    <xf numFmtId="0" fontId="18" fillId="0" borderId="5" xfId="3" applyFont="1" applyBorder="1" applyAlignment="1">
      <alignment horizontal="center" vertical="center"/>
    </xf>
  </cellXfs>
  <cellStyles count="4">
    <cellStyle name="常规" xfId="0" builtinId="0"/>
    <cellStyle name="常规 2" xfId="3"/>
    <cellStyle name="超链接" xfId="1"/>
    <cellStyle name="已访问的超链接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showGridLines="0" workbookViewId="0">
      <selection activeCell="R19" sqref="R19"/>
    </sheetView>
  </sheetViews>
  <sheetFormatPr defaultColWidth="8.875" defaultRowHeight="15" customHeight="1"/>
  <cols>
    <col min="1" max="16384" width="8.875" style="1"/>
  </cols>
  <sheetData>
    <row r="1" spans="1:16" ht="25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25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5"/>
    </row>
    <row r="3" spans="1:16" ht="25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5"/>
    </row>
    <row r="4" spans="1:16" ht="25.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5"/>
    </row>
    <row r="5" spans="1:16" ht="25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5"/>
    </row>
    <row r="6" spans="1:16" ht="46.5" customHeight="1">
      <c r="A6" s="79" t="s">
        <v>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16" ht="25.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5"/>
    </row>
    <row r="8" spans="1:16" ht="25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5"/>
    </row>
    <row r="9" spans="1:16" ht="25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</row>
    <row r="10" spans="1:16" ht="25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5"/>
    </row>
    <row r="11" spans="1:16" ht="30" customHeight="1">
      <c r="A11" s="6"/>
      <c r="B11" s="6"/>
      <c r="C11" s="6"/>
      <c r="D11" s="6"/>
      <c r="E11" s="6"/>
      <c r="F11" s="6"/>
      <c r="G11" s="80" t="s">
        <v>264</v>
      </c>
      <c r="H11" s="80"/>
      <c r="I11" s="80"/>
      <c r="J11" s="80"/>
      <c r="K11" s="6"/>
      <c r="L11" s="6"/>
      <c r="M11" s="6"/>
      <c r="N11" s="6"/>
      <c r="O11" s="6"/>
      <c r="P11" s="5"/>
    </row>
    <row r="12" spans="1:16" ht="25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5"/>
    </row>
    <row r="13" spans="1:16" ht="25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5"/>
    </row>
    <row r="14" spans="1:16" ht="25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5"/>
    </row>
    <row r="15" spans="1:16" ht="25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"/>
    </row>
    <row r="16" spans="1:16" ht="25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5"/>
    </row>
    <row r="17" spans="1:16" ht="25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5"/>
    </row>
    <row r="18" spans="1:16" ht="25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5"/>
    </row>
    <row r="19" spans="1:16" ht="25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5"/>
    </row>
  </sheetData>
  <mergeCells count="2">
    <mergeCell ref="A6:P6"/>
    <mergeCell ref="G11:J11"/>
  </mergeCells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pane ySplit="5" topLeftCell="A27" activePane="bottomLeft" state="frozen"/>
      <selection pane="bottomLeft" activeCell="B9" sqref="B9"/>
    </sheetView>
  </sheetViews>
  <sheetFormatPr defaultColWidth="8.875" defaultRowHeight="15" customHeight="1"/>
  <cols>
    <col min="1" max="1" width="34.25" customWidth="1"/>
    <col min="2" max="2" width="18.625" customWidth="1"/>
    <col min="3" max="3" width="34.25" customWidth="1"/>
    <col min="4" max="4" width="18.625" customWidth="1"/>
  </cols>
  <sheetData>
    <row r="1" spans="1:4" s="7" customFormat="1" ht="15" customHeight="1">
      <c r="A1" s="81" t="s">
        <v>1</v>
      </c>
      <c r="B1" s="81"/>
      <c r="C1" s="81"/>
      <c r="D1" s="81"/>
    </row>
    <row r="2" spans="1:4" s="8" customFormat="1" ht="40.5" customHeight="1">
      <c r="A2" s="82" t="s">
        <v>2</v>
      </c>
      <c r="B2" s="83"/>
      <c r="C2" s="83"/>
      <c r="D2" s="83"/>
    </row>
    <row r="3" spans="1:4" s="7" customFormat="1" ht="21" customHeight="1">
      <c r="A3" s="86" t="s">
        <v>3</v>
      </c>
      <c r="B3" s="86"/>
      <c r="C3" s="87"/>
      <c r="D3" s="10" t="s">
        <v>4</v>
      </c>
    </row>
    <row r="4" spans="1:4" s="11" customFormat="1" ht="21" customHeight="1">
      <c r="A4" s="84" t="s">
        <v>5</v>
      </c>
      <c r="B4" s="85"/>
      <c r="C4" s="84" t="s">
        <v>6</v>
      </c>
      <c r="D4" s="85"/>
    </row>
    <row r="5" spans="1:4" s="13" customFormat="1" ht="21" customHeight="1">
      <c r="A5" s="12" t="s">
        <v>7</v>
      </c>
      <c r="B5" s="12" t="s">
        <v>8</v>
      </c>
      <c r="C5" s="12" t="s">
        <v>7</v>
      </c>
      <c r="D5" s="12" t="s">
        <v>8</v>
      </c>
    </row>
    <row r="6" spans="1:4" ht="21" customHeight="1">
      <c r="A6" s="14" t="s">
        <v>9</v>
      </c>
      <c r="B6" s="15">
        <v>43778.359470000003</v>
      </c>
      <c r="C6" s="16" t="s">
        <v>10</v>
      </c>
      <c r="D6" s="15"/>
    </row>
    <row r="7" spans="1:4" s="7" customFormat="1" ht="21" customHeight="1">
      <c r="A7" s="17" t="s">
        <v>11</v>
      </c>
      <c r="B7" s="15">
        <v>39276.359470000003</v>
      </c>
      <c r="C7" s="16" t="s">
        <v>12</v>
      </c>
      <c r="D7" s="15"/>
    </row>
    <row r="8" spans="1:4" s="7" customFormat="1" ht="21" customHeight="1">
      <c r="A8" s="17" t="s">
        <v>13</v>
      </c>
      <c r="B8" s="15">
        <v>4502</v>
      </c>
      <c r="C8" s="16" t="s">
        <v>14</v>
      </c>
      <c r="D8" s="15"/>
    </row>
    <row r="9" spans="1:4" s="7" customFormat="1" ht="21" customHeight="1">
      <c r="A9" s="17" t="s">
        <v>15</v>
      </c>
      <c r="B9" s="15"/>
      <c r="C9" s="16" t="s">
        <v>16</v>
      </c>
      <c r="D9" s="15"/>
    </row>
    <row r="10" spans="1:4" s="7" customFormat="1" ht="21" customHeight="1">
      <c r="A10" s="17" t="s">
        <v>17</v>
      </c>
      <c r="B10" s="15"/>
      <c r="C10" s="16" t="s">
        <v>18</v>
      </c>
      <c r="D10" s="15"/>
    </row>
    <row r="11" spans="1:4" s="7" customFormat="1" ht="21" customHeight="1">
      <c r="A11" s="17" t="s">
        <v>19</v>
      </c>
      <c r="B11" s="15"/>
      <c r="C11" s="16" t="s">
        <v>20</v>
      </c>
      <c r="D11" s="15"/>
    </row>
    <row r="12" spans="1:4" s="7" customFormat="1" ht="21" customHeight="1">
      <c r="A12" s="17" t="s">
        <v>21</v>
      </c>
      <c r="B12" s="15">
        <v>913</v>
      </c>
      <c r="C12" s="16" t="s">
        <v>22</v>
      </c>
      <c r="D12" s="15"/>
    </row>
    <row r="13" spans="1:4" s="7" customFormat="1" ht="21" customHeight="1">
      <c r="A13" s="17" t="s">
        <v>23</v>
      </c>
      <c r="B13" s="15">
        <v>5.5</v>
      </c>
      <c r="C13" s="16" t="s">
        <v>24</v>
      </c>
      <c r="D13" s="15">
        <v>40637.480000000003</v>
      </c>
    </row>
    <row r="14" spans="1:4" s="7" customFormat="1" ht="21" customHeight="1">
      <c r="A14" s="17"/>
      <c r="B14" s="15"/>
      <c r="C14" s="16" t="s">
        <v>25</v>
      </c>
      <c r="D14" s="15"/>
    </row>
    <row r="15" spans="1:4" s="7" customFormat="1" ht="21" customHeight="1">
      <c r="A15" s="17"/>
      <c r="B15" s="15"/>
      <c r="C15" s="16" t="s">
        <v>26</v>
      </c>
      <c r="D15" s="15"/>
    </row>
    <row r="16" spans="1:4" s="7" customFormat="1" ht="21" customHeight="1">
      <c r="A16" s="17"/>
      <c r="B16" s="18"/>
      <c r="C16" s="16" t="s">
        <v>27</v>
      </c>
      <c r="D16" s="15"/>
    </row>
    <row r="17" spans="1:4" s="7" customFormat="1" ht="21" customHeight="1">
      <c r="A17" s="17"/>
      <c r="B17" s="18"/>
      <c r="C17" s="16" t="s">
        <v>28</v>
      </c>
      <c r="D17" s="15"/>
    </row>
    <row r="18" spans="1:4" s="7" customFormat="1" ht="21" customHeight="1">
      <c r="A18" s="17"/>
      <c r="B18" s="18"/>
      <c r="C18" s="16" t="s">
        <v>29</v>
      </c>
      <c r="D18" s="15"/>
    </row>
    <row r="19" spans="1:4" s="7" customFormat="1" ht="21" customHeight="1">
      <c r="A19" s="17"/>
      <c r="B19" s="18"/>
      <c r="C19" s="16" t="s">
        <v>30</v>
      </c>
      <c r="D19" s="15"/>
    </row>
    <row r="20" spans="1:4" s="7" customFormat="1" ht="21" customHeight="1">
      <c r="A20" s="17"/>
      <c r="B20" s="18"/>
      <c r="C20" s="16" t="s">
        <v>31</v>
      </c>
      <c r="D20" s="15"/>
    </row>
    <row r="21" spans="1:4" s="7" customFormat="1" ht="21" customHeight="1">
      <c r="A21" s="17"/>
      <c r="B21" s="18"/>
      <c r="C21" s="16" t="s">
        <v>32</v>
      </c>
      <c r="D21" s="15"/>
    </row>
    <row r="22" spans="1:4" s="7" customFormat="1" ht="21" customHeight="1">
      <c r="A22" s="17"/>
      <c r="B22" s="18"/>
      <c r="C22" s="16" t="s">
        <v>33</v>
      </c>
      <c r="D22" s="15"/>
    </row>
    <row r="23" spans="1:4" s="7" customFormat="1" ht="21" customHeight="1">
      <c r="A23" s="17"/>
      <c r="B23" s="18"/>
      <c r="C23" s="16" t="s">
        <v>34</v>
      </c>
      <c r="D23" s="15"/>
    </row>
    <row r="24" spans="1:4" s="7" customFormat="1" ht="21" customHeight="1">
      <c r="A24" s="17"/>
      <c r="B24" s="18"/>
      <c r="C24" s="16" t="s">
        <v>35</v>
      </c>
      <c r="D24" s="15"/>
    </row>
    <row r="25" spans="1:4" s="7" customFormat="1" ht="21" customHeight="1">
      <c r="A25" s="17"/>
      <c r="B25" s="18"/>
      <c r="C25" s="16" t="s">
        <v>36</v>
      </c>
      <c r="D25" s="15"/>
    </row>
    <row r="26" spans="1:4" s="7" customFormat="1" ht="21" customHeight="1">
      <c r="A26" s="17"/>
      <c r="B26" s="18"/>
      <c r="C26" s="16" t="s">
        <v>37</v>
      </c>
      <c r="D26" s="15"/>
    </row>
    <row r="27" spans="1:4" s="7" customFormat="1" ht="21" customHeight="1">
      <c r="A27" s="17"/>
      <c r="B27" s="18"/>
      <c r="C27" s="16" t="s">
        <v>38</v>
      </c>
      <c r="D27" s="15"/>
    </row>
    <row r="28" spans="1:4" s="7" customFormat="1" ht="21" customHeight="1">
      <c r="A28" s="17"/>
      <c r="B28" s="18"/>
      <c r="C28" s="16" t="s">
        <v>39</v>
      </c>
      <c r="D28" s="19">
        <v>5311.08</v>
      </c>
    </row>
    <row r="29" spans="1:4" s="7" customFormat="1" ht="21" customHeight="1">
      <c r="A29" s="17"/>
      <c r="B29" s="18"/>
      <c r="C29" s="16"/>
      <c r="D29" s="18"/>
    </row>
    <row r="30" spans="1:4" s="7" customFormat="1" ht="21" customHeight="1">
      <c r="A30" s="20" t="s">
        <v>40</v>
      </c>
      <c r="B30" s="18">
        <f>B6+B10+B11+B12+B13+B14+B15</f>
        <v>44696.859470000003</v>
      </c>
      <c r="C30" s="12" t="s">
        <v>41</v>
      </c>
      <c r="D30" s="15">
        <f>D37-D35</f>
        <v>45948.560000000005</v>
      </c>
    </row>
    <row r="31" spans="1:4" ht="21" customHeight="1">
      <c r="A31" s="21"/>
      <c r="B31" s="21"/>
      <c r="C31" s="21"/>
      <c r="D31" s="21"/>
    </row>
    <row r="32" spans="1:4" ht="21" customHeight="1">
      <c r="A32" s="17" t="s">
        <v>42</v>
      </c>
      <c r="B32" s="15"/>
      <c r="C32" s="21"/>
      <c r="D32" s="21"/>
    </row>
    <row r="33" spans="1:4" ht="21" customHeight="1">
      <c r="A33" s="17" t="s">
        <v>43</v>
      </c>
      <c r="B33" s="15"/>
      <c r="C33" s="16" t="s">
        <v>44</v>
      </c>
      <c r="D33" s="21"/>
    </row>
    <row r="34" spans="1:4" s="7" customFormat="1" ht="21" customHeight="1">
      <c r="A34" s="17" t="s">
        <v>45</v>
      </c>
      <c r="B34" s="15"/>
      <c r="C34" s="16" t="s">
        <v>46</v>
      </c>
      <c r="D34" s="18"/>
    </row>
    <row r="35" spans="1:4" s="7" customFormat="1" ht="21" customHeight="1">
      <c r="A35" s="17" t="s">
        <v>47</v>
      </c>
      <c r="B35" s="15">
        <v>1251.7</v>
      </c>
      <c r="C35" s="16" t="s">
        <v>48</v>
      </c>
      <c r="D35" s="15"/>
    </row>
    <row r="36" spans="1:4" s="7" customFormat="1" ht="21" customHeight="1">
      <c r="A36" s="17"/>
      <c r="B36" s="18"/>
      <c r="C36" s="22"/>
      <c r="D36" s="18"/>
    </row>
    <row r="37" spans="1:4" s="7" customFormat="1" ht="21" customHeight="1">
      <c r="A37" s="23" t="s">
        <v>49</v>
      </c>
      <c r="B37" s="24">
        <f>SUM(B30:B35)</f>
        <v>45948.55947</v>
      </c>
      <c r="C37" s="25" t="s">
        <v>50</v>
      </c>
      <c r="D37" s="15">
        <f>D28+D13</f>
        <v>45948.560000000005</v>
      </c>
    </row>
  </sheetData>
  <mergeCells count="5">
    <mergeCell ref="A1:D1"/>
    <mergeCell ref="A2:D2"/>
    <mergeCell ref="A4:B4"/>
    <mergeCell ref="C4:D4"/>
    <mergeCell ref="A3:C3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7"/>
  <sheetViews>
    <sheetView topLeftCell="C1" workbookViewId="0">
      <pane ySplit="7" topLeftCell="A8" activePane="bottomLeft" state="frozen"/>
      <selection pane="bottomLeft" activeCell="J11" sqref="J1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28.625" customWidth="1"/>
    <col min="7" max="19" width="14.25" customWidth="1"/>
  </cols>
  <sheetData>
    <row r="1" spans="1:19" s="26" customFormat="1" ht="15" customHeight="1">
      <c r="B1" s="27"/>
      <c r="C1" s="81" t="s">
        <v>51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s="28" customFormat="1" ht="40.5" customHeight="1">
      <c r="A2" s="29"/>
      <c r="C2" s="82" t="s">
        <v>52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2"/>
      <c r="Q2" s="82"/>
      <c r="R2" s="83"/>
      <c r="S2" s="83"/>
    </row>
    <row r="3" spans="1:19" ht="21" customHeight="1">
      <c r="A3" s="86" t="s">
        <v>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92"/>
      <c r="Q3" s="92"/>
      <c r="R3" s="86"/>
      <c r="S3" s="86"/>
    </row>
    <row r="4" spans="1:19" s="30" customFormat="1" ht="21" customHeight="1">
      <c r="A4" s="90" t="s">
        <v>53</v>
      </c>
      <c r="B4" s="90" t="s">
        <v>54</v>
      </c>
      <c r="C4" s="89" t="s">
        <v>55</v>
      </c>
      <c r="D4" s="89"/>
      <c r="E4" s="89"/>
      <c r="F4" s="89" t="s">
        <v>56</v>
      </c>
      <c r="G4" s="89" t="s">
        <v>57</v>
      </c>
      <c r="H4" s="89" t="s">
        <v>58</v>
      </c>
      <c r="I4" s="89"/>
      <c r="J4" s="89"/>
      <c r="K4" s="89"/>
      <c r="L4" s="88" t="s">
        <v>59</v>
      </c>
      <c r="M4" s="88" t="s">
        <v>60</v>
      </c>
      <c r="N4" s="88" t="s">
        <v>61</v>
      </c>
      <c r="O4" s="88" t="s">
        <v>62</v>
      </c>
      <c r="P4" s="88" t="s">
        <v>42</v>
      </c>
      <c r="Q4" s="88" t="s">
        <v>43</v>
      </c>
      <c r="R4" s="88" t="s">
        <v>45</v>
      </c>
      <c r="S4" s="93" t="s">
        <v>47</v>
      </c>
    </row>
    <row r="5" spans="1:19" s="30" customFormat="1" ht="21" customHeight="1">
      <c r="A5" s="91"/>
      <c r="B5" s="91"/>
      <c r="C5" s="89" t="s">
        <v>63</v>
      </c>
      <c r="D5" s="89" t="s">
        <v>64</v>
      </c>
      <c r="E5" s="89" t="s">
        <v>65</v>
      </c>
      <c r="F5" s="89"/>
      <c r="G5" s="89"/>
      <c r="H5" s="89" t="s">
        <v>66</v>
      </c>
      <c r="I5" s="88" t="s">
        <v>67</v>
      </c>
      <c r="J5" s="88" t="s">
        <v>68</v>
      </c>
      <c r="K5" s="88" t="s">
        <v>69</v>
      </c>
      <c r="L5" s="88"/>
      <c r="M5" s="88"/>
      <c r="N5" s="88"/>
      <c r="O5" s="88"/>
      <c r="P5" s="88"/>
      <c r="Q5" s="88"/>
      <c r="R5" s="88"/>
      <c r="S5" s="88"/>
    </row>
    <row r="6" spans="1:19" s="30" customFormat="1" ht="21" customHeight="1">
      <c r="A6" s="91"/>
      <c r="B6" s="91"/>
      <c r="C6" s="89"/>
      <c r="D6" s="89"/>
      <c r="E6" s="89"/>
      <c r="F6" s="89"/>
      <c r="G6" s="89"/>
      <c r="H6" s="89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</row>
    <row r="7" spans="1:19" s="30" customFormat="1" ht="21" customHeight="1">
      <c r="A7" s="91"/>
      <c r="B7" s="91"/>
      <c r="C7" s="89"/>
      <c r="D7" s="89"/>
      <c r="E7" s="89"/>
      <c r="F7" s="89"/>
      <c r="G7" s="89"/>
      <c r="H7" s="89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</row>
    <row r="8" spans="1:19" s="7" customFormat="1" ht="21" customHeight="1">
      <c r="A8" s="32"/>
      <c r="B8" s="32"/>
      <c r="C8" s="33"/>
      <c r="D8" s="33"/>
      <c r="E8" s="33"/>
      <c r="F8" s="34" t="s">
        <v>70</v>
      </c>
      <c r="G8" s="35">
        <f t="shared" ref="G8:G37" si="0">H8+SUM(L8:S8)</f>
        <v>45948.563375000005</v>
      </c>
      <c r="H8" s="35">
        <f t="shared" ref="H8:H37" si="1">I8+J8+K8</f>
        <v>43778.359470000003</v>
      </c>
      <c r="I8" s="36">
        <v>39276.359470000003</v>
      </c>
      <c r="J8" s="36">
        <v>4502</v>
      </c>
      <c r="K8" s="36">
        <v>0</v>
      </c>
      <c r="L8" s="36">
        <v>0</v>
      </c>
      <c r="M8" s="36">
        <v>0</v>
      </c>
      <c r="N8" s="36">
        <v>913</v>
      </c>
      <c r="O8" s="36">
        <v>5.5</v>
      </c>
      <c r="P8" s="36">
        <v>0</v>
      </c>
      <c r="Q8" s="36">
        <v>0</v>
      </c>
      <c r="R8" s="36">
        <v>0</v>
      </c>
      <c r="S8" s="36">
        <f>S9+S35</f>
        <v>1251.7039049999998</v>
      </c>
    </row>
    <row r="9" spans="1:19" s="7" customFormat="1" ht="21" customHeight="1">
      <c r="A9" s="32"/>
      <c r="B9" s="32"/>
      <c r="C9" s="33" t="s">
        <v>71</v>
      </c>
      <c r="D9" s="33"/>
      <c r="E9" s="33"/>
      <c r="F9" s="34" t="s">
        <v>72</v>
      </c>
      <c r="G9" s="35">
        <f t="shared" si="0"/>
        <v>40637.482800000005</v>
      </c>
      <c r="H9" s="35">
        <f t="shared" si="1"/>
        <v>39276.359470000003</v>
      </c>
      <c r="I9" s="36">
        <v>39276.359470000003</v>
      </c>
      <c r="J9" s="36">
        <v>0</v>
      </c>
      <c r="K9" s="36">
        <v>0</v>
      </c>
      <c r="L9" s="36">
        <v>0</v>
      </c>
      <c r="M9" s="36">
        <v>0</v>
      </c>
      <c r="N9" s="36">
        <v>913</v>
      </c>
      <c r="O9" s="36">
        <v>5.5</v>
      </c>
      <c r="P9" s="36">
        <v>0</v>
      </c>
      <c r="Q9" s="36">
        <v>0</v>
      </c>
      <c r="R9" s="36">
        <v>0</v>
      </c>
      <c r="S9" s="36">
        <f>S12+S16+S32</f>
        <v>442.62333000000001</v>
      </c>
    </row>
    <row r="10" spans="1:19" ht="21" customHeight="1">
      <c r="A10" s="32"/>
      <c r="B10" s="32"/>
      <c r="C10" s="33"/>
      <c r="D10" s="33" t="s">
        <v>73</v>
      </c>
      <c r="E10" s="33"/>
      <c r="F10" s="34" t="s">
        <v>74</v>
      </c>
      <c r="G10" s="35">
        <f t="shared" si="0"/>
        <v>159.078396</v>
      </c>
      <c r="H10" s="35">
        <f t="shared" si="1"/>
        <v>159.078396</v>
      </c>
      <c r="I10" s="36">
        <v>159.078396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</row>
    <row r="11" spans="1:19" ht="21" customHeight="1">
      <c r="A11" s="32"/>
      <c r="B11" s="32"/>
      <c r="C11" s="33"/>
      <c r="D11" s="33"/>
      <c r="E11" s="33" t="s">
        <v>73</v>
      </c>
      <c r="F11" s="34" t="s">
        <v>75</v>
      </c>
      <c r="G11" s="35">
        <f t="shared" si="0"/>
        <v>159.078396</v>
      </c>
      <c r="H11" s="35">
        <f t="shared" si="1"/>
        <v>159.078396</v>
      </c>
      <c r="I11" s="36">
        <v>159.078396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</row>
    <row r="12" spans="1:19" ht="21" customHeight="1">
      <c r="A12" s="32"/>
      <c r="B12" s="32"/>
      <c r="C12" s="33"/>
      <c r="D12" s="33" t="s">
        <v>76</v>
      </c>
      <c r="E12" s="33"/>
      <c r="F12" s="34" t="s">
        <v>77</v>
      </c>
      <c r="G12" s="35">
        <f t="shared" si="0"/>
        <v>2171.1292920000001</v>
      </c>
      <c r="H12" s="35">
        <f t="shared" si="1"/>
        <v>2169.6342920000002</v>
      </c>
      <c r="I12" s="36">
        <v>2169.6342920000002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f>S14</f>
        <v>1.4950000000000001</v>
      </c>
    </row>
    <row r="13" spans="1:19" ht="21" customHeight="1">
      <c r="A13" s="32"/>
      <c r="B13" s="32"/>
      <c r="C13" s="33"/>
      <c r="D13" s="33"/>
      <c r="E13" s="33" t="s">
        <v>73</v>
      </c>
      <c r="F13" s="34" t="s">
        <v>75</v>
      </c>
      <c r="G13" s="35">
        <f t="shared" si="0"/>
        <v>1838.7442920000001</v>
      </c>
      <c r="H13" s="35">
        <f t="shared" si="1"/>
        <v>1838.7442920000001</v>
      </c>
      <c r="I13" s="36">
        <v>1838.7442920000001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</row>
    <row r="14" spans="1:19" ht="21" customHeight="1">
      <c r="A14" s="32"/>
      <c r="B14" s="32"/>
      <c r="C14" s="33"/>
      <c r="D14" s="33"/>
      <c r="E14" s="33" t="s">
        <v>78</v>
      </c>
      <c r="F14" s="34" t="s">
        <v>79</v>
      </c>
      <c r="G14" s="35">
        <f t="shared" si="0"/>
        <v>9.495000000000001</v>
      </c>
      <c r="H14" s="35">
        <f t="shared" si="1"/>
        <v>8</v>
      </c>
      <c r="I14" s="36">
        <v>8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1.4950000000000001</v>
      </c>
    </row>
    <row r="15" spans="1:19" ht="21" customHeight="1">
      <c r="A15" s="32"/>
      <c r="B15" s="32"/>
      <c r="C15" s="33"/>
      <c r="D15" s="33"/>
      <c r="E15" s="33" t="s">
        <v>80</v>
      </c>
      <c r="F15" s="34" t="s">
        <v>81</v>
      </c>
      <c r="G15" s="35">
        <f t="shared" si="0"/>
        <v>322.89</v>
      </c>
      <c r="H15" s="35">
        <f t="shared" si="1"/>
        <v>322.89</v>
      </c>
      <c r="I15" s="36">
        <v>322.89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</row>
    <row r="16" spans="1:19" ht="21" customHeight="1">
      <c r="A16" s="32"/>
      <c r="B16" s="32"/>
      <c r="C16" s="33"/>
      <c r="D16" s="33" t="s">
        <v>82</v>
      </c>
      <c r="E16" s="33"/>
      <c r="F16" s="34" t="s">
        <v>83</v>
      </c>
      <c r="G16" s="35">
        <f t="shared" si="0"/>
        <v>11163.204981999999</v>
      </c>
      <c r="H16" s="35">
        <f t="shared" si="1"/>
        <v>9886.3049819999997</v>
      </c>
      <c r="I16" s="36">
        <v>9886.3049819999997</v>
      </c>
      <c r="J16" s="36">
        <v>0</v>
      </c>
      <c r="K16" s="36">
        <v>0</v>
      </c>
      <c r="L16" s="36">
        <v>0</v>
      </c>
      <c r="M16" s="36">
        <v>0</v>
      </c>
      <c r="N16" s="36">
        <v>913</v>
      </c>
      <c r="O16" s="36">
        <v>5.5</v>
      </c>
      <c r="P16" s="36">
        <v>0</v>
      </c>
      <c r="Q16" s="36">
        <v>0</v>
      </c>
      <c r="R16" s="36">
        <v>0</v>
      </c>
      <c r="S16" s="36">
        <f>S18+S21</f>
        <v>358.4</v>
      </c>
    </row>
    <row r="17" spans="1:19" ht="21" customHeight="1">
      <c r="A17" s="32"/>
      <c r="B17" s="32"/>
      <c r="C17" s="33"/>
      <c r="D17" s="33"/>
      <c r="E17" s="33" t="s">
        <v>73</v>
      </c>
      <c r="F17" s="34" t="s">
        <v>84</v>
      </c>
      <c r="G17" s="35">
        <f t="shared" si="0"/>
        <v>1333.7460000000001</v>
      </c>
      <c r="H17" s="35">
        <f t="shared" si="1"/>
        <v>1333.7460000000001</v>
      </c>
      <c r="I17" s="36">
        <v>1333.7460000000001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</row>
    <row r="18" spans="1:19" ht="21" customHeight="1">
      <c r="A18" s="32"/>
      <c r="B18" s="32"/>
      <c r="C18" s="33"/>
      <c r="D18" s="33"/>
      <c r="E18" s="33" t="s">
        <v>76</v>
      </c>
      <c r="F18" s="34" t="s">
        <v>85</v>
      </c>
      <c r="G18" s="35">
        <f t="shared" si="0"/>
        <v>4061.1600000000003</v>
      </c>
      <c r="H18" s="35">
        <f t="shared" si="1"/>
        <v>3777.76</v>
      </c>
      <c r="I18" s="36">
        <v>3777.76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283.39999999999998</v>
      </c>
    </row>
    <row r="19" spans="1:19" ht="21" customHeight="1">
      <c r="A19" s="32"/>
      <c r="B19" s="32"/>
      <c r="C19" s="33"/>
      <c r="D19" s="33"/>
      <c r="E19" s="33" t="s">
        <v>86</v>
      </c>
      <c r="F19" s="34" t="s">
        <v>87</v>
      </c>
      <c r="G19" s="35">
        <f t="shared" si="0"/>
        <v>2170</v>
      </c>
      <c r="H19" s="35">
        <f t="shared" si="1"/>
        <v>1669</v>
      </c>
      <c r="I19" s="36">
        <v>1669</v>
      </c>
      <c r="J19" s="36">
        <v>0</v>
      </c>
      <c r="K19" s="36">
        <v>0</v>
      </c>
      <c r="L19" s="36">
        <v>0</v>
      </c>
      <c r="M19" s="36">
        <v>0</v>
      </c>
      <c r="N19" s="36">
        <v>500</v>
      </c>
      <c r="O19" s="36">
        <v>1</v>
      </c>
      <c r="P19" s="36">
        <v>0</v>
      </c>
      <c r="Q19" s="36">
        <v>0</v>
      </c>
      <c r="R19" s="36">
        <v>0</v>
      </c>
      <c r="S19" s="36">
        <v>0</v>
      </c>
    </row>
    <row r="20" spans="1:19" ht="21" customHeight="1">
      <c r="A20" s="32"/>
      <c r="B20" s="32"/>
      <c r="C20" s="33"/>
      <c r="D20" s="33"/>
      <c r="E20" s="33" t="s">
        <v>88</v>
      </c>
      <c r="F20" s="34" t="s">
        <v>89</v>
      </c>
      <c r="G20" s="35">
        <f t="shared" si="0"/>
        <v>974.29898200000002</v>
      </c>
      <c r="H20" s="35">
        <f t="shared" si="1"/>
        <v>556.79898200000002</v>
      </c>
      <c r="I20" s="36">
        <v>556.79898200000002</v>
      </c>
      <c r="J20" s="36">
        <v>0</v>
      </c>
      <c r="K20" s="36">
        <v>0</v>
      </c>
      <c r="L20" s="36">
        <v>0</v>
      </c>
      <c r="M20" s="36">
        <v>0</v>
      </c>
      <c r="N20" s="36">
        <v>413</v>
      </c>
      <c r="O20" s="36">
        <v>4.5</v>
      </c>
      <c r="P20" s="36">
        <v>0</v>
      </c>
      <c r="Q20" s="36">
        <v>0</v>
      </c>
      <c r="R20" s="36">
        <v>0</v>
      </c>
      <c r="S20" s="36">
        <v>0</v>
      </c>
    </row>
    <row r="21" spans="1:19" ht="21" customHeight="1">
      <c r="A21" s="32"/>
      <c r="B21" s="32"/>
      <c r="C21" s="33"/>
      <c r="D21" s="33"/>
      <c r="E21" s="33" t="s">
        <v>90</v>
      </c>
      <c r="F21" s="34" t="s">
        <v>91</v>
      </c>
      <c r="G21" s="35">
        <f t="shared" si="0"/>
        <v>2624</v>
      </c>
      <c r="H21" s="35">
        <f t="shared" si="1"/>
        <v>2549</v>
      </c>
      <c r="I21" s="36">
        <v>2549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75</v>
      </c>
    </row>
    <row r="22" spans="1:19" ht="21" customHeight="1">
      <c r="A22" s="32"/>
      <c r="B22" s="32"/>
      <c r="C22" s="33"/>
      <c r="D22" s="33" t="s">
        <v>92</v>
      </c>
      <c r="E22" s="33"/>
      <c r="F22" s="34" t="s">
        <v>93</v>
      </c>
      <c r="G22" s="35">
        <f t="shared" si="0"/>
        <v>10372.021199999999</v>
      </c>
      <c r="H22" s="35">
        <f t="shared" si="1"/>
        <v>10372.021199999999</v>
      </c>
      <c r="I22" s="36">
        <v>10372.021199999999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</row>
    <row r="23" spans="1:19" ht="21" customHeight="1">
      <c r="A23" s="32"/>
      <c r="B23" s="32"/>
      <c r="C23" s="33"/>
      <c r="D23" s="33"/>
      <c r="E23" s="33" t="s">
        <v>78</v>
      </c>
      <c r="F23" s="34" t="s">
        <v>94</v>
      </c>
      <c r="G23" s="35">
        <f t="shared" si="0"/>
        <v>10372.021199999999</v>
      </c>
      <c r="H23" s="35">
        <f t="shared" si="1"/>
        <v>10372.021199999999</v>
      </c>
      <c r="I23" s="36">
        <v>10372.021199999999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</row>
    <row r="24" spans="1:19" ht="21" customHeight="1">
      <c r="A24" s="32"/>
      <c r="B24" s="32"/>
      <c r="C24" s="33"/>
      <c r="D24" s="33" t="s">
        <v>95</v>
      </c>
      <c r="E24" s="33"/>
      <c r="F24" s="34" t="s">
        <v>96</v>
      </c>
      <c r="G24" s="35">
        <f t="shared" si="0"/>
        <v>11901</v>
      </c>
      <c r="H24" s="35">
        <f t="shared" si="1"/>
        <v>11901</v>
      </c>
      <c r="I24" s="36">
        <v>11901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</row>
    <row r="25" spans="1:19" ht="21" customHeight="1">
      <c r="A25" s="32"/>
      <c r="B25" s="32"/>
      <c r="C25" s="33"/>
      <c r="D25" s="33"/>
      <c r="E25" s="33" t="s">
        <v>73</v>
      </c>
      <c r="F25" s="34" t="s">
        <v>97</v>
      </c>
      <c r="G25" s="35">
        <f t="shared" si="0"/>
        <v>841</v>
      </c>
      <c r="H25" s="35">
        <f t="shared" si="1"/>
        <v>841</v>
      </c>
      <c r="I25" s="36">
        <v>841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</row>
    <row r="26" spans="1:19" ht="21" customHeight="1">
      <c r="A26" s="32"/>
      <c r="B26" s="32"/>
      <c r="C26" s="33"/>
      <c r="D26" s="33"/>
      <c r="E26" s="33" t="s">
        <v>76</v>
      </c>
      <c r="F26" s="34" t="s">
        <v>98</v>
      </c>
      <c r="G26" s="35">
        <f t="shared" si="0"/>
        <v>11060</v>
      </c>
      <c r="H26" s="35">
        <f t="shared" si="1"/>
        <v>11060</v>
      </c>
      <c r="I26" s="36">
        <v>11060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</row>
    <row r="27" spans="1:19" ht="21" customHeight="1">
      <c r="A27" s="32"/>
      <c r="B27" s="32"/>
      <c r="C27" s="33"/>
      <c r="D27" s="33" t="s">
        <v>99</v>
      </c>
      <c r="E27" s="33"/>
      <c r="F27" s="34" t="s">
        <v>100</v>
      </c>
      <c r="G27" s="35">
        <f t="shared" si="0"/>
        <v>1485</v>
      </c>
      <c r="H27" s="35">
        <f t="shared" si="1"/>
        <v>1485</v>
      </c>
      <c r="I27" s="36">
        <v>1485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</row>
    <row r="28" spans="1:19" ht="21" customHeight="1">
      <c r="A28" s="32"/>
      <c r="B28" s="32"/>
      <c r="C28" s="33"/>
      <c r="D28" s="33"/>
      <c r="E28" s="33" t="s">
        <v>73</v>
      </c>
      <c r="F28" s="34" t="s">
        <v>101</v>
      </c>
      <c r="G28" s="35">
        <f t="shared" si="0"/>
        <v>1485</v>
      </c>
      <c r="H28" s="35">
        <f t="shared" si="1"/>
        <v>1485</v>
      </c>
      <c r="I28" s="36">
        <v>1485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</row>
    <row r="29" spans="1:19" ht="21" customHeight="1">
      <c r="A29" s="32"/>
      <c r="B29" s="32"/>
      <c r="C29" s="33"/>
      <c r="D29" s="33" t="s">
        <v>102</v>
      </c>
      <c r="E29" s="33"/>
      <c r="F29" s="34" t="s">
        <v>103</v>
      </c>
      <c r="G29" s="35">
        <f t="shared" si="0"/>
        <v>2779.7505999999998</v>
      </c>
      <c r="H29" s="35">
        <f t="shared" si="1"/>
        <v>2779.7505999999998</v>
      </c>
      <c r="I29" s="36">
        <v>2779.7505999999998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</row>
    <row r="30" spans="1:19" ht="21" customHeight="1">
      <c r="A30" s="32"/>
      <c r="B30" s="32"/>
      <c r="C30" s="33"/>
      <c r="D30" s="33"/>
      <c r="E30" s="33" t="s">
        <v>73</v>
      </c>
      <c r="F30" s="34" t="s">
        <v>104</v>
      </c>
      <c r="G30" s="35">
        <f t="shared" si="0"/>
        <v>68.221400000000003</v>
      </c>
      <c r="H30" s="35">
        <f t="shared" si="1"/>
        <v>68.221400000000003</v>
      </c>
      <c r="I30" s="36">
        <v>68.221400000000003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</row>
    <row r="31" spans="1:19" ht="21" customHeight="1">
      <c r="A31" s="32"/>
      <c r="B31" s="32"/>
      <c r="C31" s="33"/>
      <c r="D31" s="33"/>
      <c r="E31" s="33" t="s">
        <v>76</v>
      </c>
      <c r="F31" s="34" t="s">
        <v>105</v>
      </c>
      <c r="G31" s="35">
        <f t="shared" si="0"/>
        <v>2711.5291999999999</v>
      </c>
      <c r="H31" s="35">
        <f t="shared" si="1"/>
        <v>2711.5291999999999</v>
      </c>
      <c r="I31" s="36">
        <v>2711.5291999999999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</row>
    <row r="32" spans="1:19" ht="21" customHeight="1">
      <c r="A32" s="32"/>
      <c r="B32" s="32"/>
      <c r="C32" s="33"/>
      <c r="D32" s="33" t="s">
        <v>106</v>
      </c>
      <c r="E32" s="33"/>
      <c r="F32" s="34" t="s">
        <v>107</v>
      </c>
      <c r="G32" s="35">
        <f t="shared" si="0"/>
        <v>606.29833000000008</v>
      </c>
      <c r="H32" s="35">
        <f t="shared" si="1"/>
        <v>523.57000000000005</v>
      </c>
      <c r="I32" s="36">
        <v>523.57000000000005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f>S33</f>
        <v>82.72833</v>
      </c>
    </row>
    <row r="33" spans="1:19" s="1" customFormat="1" ht="21" customHeight="1">
      <c r="A33" s="66"/>
      <c r="B33" s="66"/>
      <c r="C33" s="65"/>
      <c r="D33" s="65"/>
      <c r="E33" s="65" t="s">
        <v>281</v>
      </c>
      <c r="F33" s="66" t="s">
        <v>282</v>
      </c>
      <c r="G33" s="35">
        <f t="shared" ref="G33" si="2">H33+SUM(L33:S33)</f>
        <v>82.72833</v>
      </c>
      <c r="H33" s="35">
        <v>0</v>
      </c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>
        <v>82.72833</v>
      </c>
    </row>
    <row r="34" spans="1:19" ht="21" customHeight="1">
      <c r="A34" s="32"/>
      <c r="B34" s="32"/>
      <c r="C34" s="33"/>
      <c r="D34" s="33"/>
      <c r="E34" s="33" t="s">
        <v>76</v>
      </c>
      <c r="F34" s="34" t="s">
        <v>108</v>
      </c>
      <c r="G34" s="35">
        <f t="shared" si="0"/>
        <v>523.57000000000005</v>
      </c>
      <c r="H34" s="35">
        <f t="shared" si="1"/>
        <v>523.57000000000005</v>
      </c>
      <c r="I34" s="36">
        <v>523.57000000000005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</row>
    <row r="35" spans="1:19" ht="21" customHeight="1">
      <c r="A35" s="32"/>
      <c r="B35" s="32"/>
      <c r="C35" s="33" t="s">
        <v>109</v>
      </c>
      <c r="D35" s="33"/>
      <c r="E35" s="33"/>
      <c r="F35" s="34" t="s">
        <v>110</v>
      </c>
      <c r="G35" s="35">
        <f t="shared" si="0"/>
        <v>5311.080575</v>
      </c>
      <c r="H35" s="35">
        <f t="shared" si="1"/>
        <v>4502</v>
      </c>
      <c r="I35" s="36">
        <v>0</v>
      </c>
      <c r="J35" s="36">
        <v>4502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809.08057499999995</v>
      </c>
    </row>
    <row r="36" spans="1:19" ht="21" customHeight="1">
      <c r="A36" s="32"/>
      <c r="B36" s="32"/>
      <c r="C36" s="33"/>
      <c r="D36" s="33" t="s">
        <v>111</v>
      </c>
      <c r="E36" s="33"/>
      <c r="F36" s="34" t="s">
        <v>112</v>
      </c>
      <c r="G36" s="35">
        <f t="shared" si="0"/>
        <v>5311.080575</v>
      </c>
      <c r="H36" s="35">
        <f t="shared" si="1"/>
        <v>4502</v>
      </c>
      <c r="I36" s="36">
        <v>0</v>
      </c>
      <c r="J36" s="36">
        <v>4502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809.08057499999995</v>
      </c>
    </row>
    <row r="37" spans="1:19" ht="21" customHeight="1">
      <c r="A37" s="32"/>
      <c r="B37" s="32"/>
      <c r="C37" s="33"/>
      <c r="D37" s="33"/>
      <c r="E37" s="33" t="s">
        <v>76</v>
      </c>
      <c r="F37" s="34" t="s">
        <v>113</v>
      </c>
      <c r="G37" s="35">
        <f t="shared" si="0"/>
        <v>5311.080575</v>
      </c>
      <c r="H37" s="35">
        <f t="shared" si="1"/>
        <v>4502</v>
      </c>
      <c r="I37" s="36">
        <v>0</v>
      </c>
      <c r="J37" s="36">
        <v>4502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809.08057499999995</v>
      </c>
    </row>
  </sheetData>
  <mergeCells count="24">
    <mergeCell ref="A4:A7"/>
    <mergeCell ref="B4:B7"/>
    <mergeCell ref="A3:S3"/>
    <mergeCell ref="C2:S2"/>
    <mergeCell ref="C1:S1"/>
    <mergeCell ref="S4:S7"/>
    <mergeCell ref="P4:P7"/>
    <mergeCell ref="Q4:Q7"/>
    <mergeCell ref="L4:L7"/>
    <mergeCell ref="M4:M7"/>
    <mergeCell ref="N4:N7"/>
    <mergeCell ref="O4:O7"/>
    <mergeCell ref="R4:R7"/>
    <mergeCell ref="G4:G7"/>
    <mergeCell ref="H4:K4"/>
    <mergeCell ref="H5:H7"/>
    <mergeCell ref="I5:I7"/>
    <mergeCell ref="J5:J7"/>
    <mergeCell ref="K5:K7"/>
    <mergeCell ref="C4:E4"/>
    <mergeCell ref="C5:C7"/>
    <mergeCell ref="D5:D7"/>
    <mergeCell ref="E5:E7"/>
    <mergeCell ref="F4:F7"/>
  </mergeCells>
  <phoneticPr fontId="15" type="noConversion"/>
  <pageMargins left="0.7" right="0.7" top="0.75" bottom="0.75" header="0.3" footer="0.3"/>
  <ignoredErrors>
    <ignoredError sqref="G8:M8 G15:S15 G14:R14 G34:S34 G21:R21 G20:M20 G18:R18 G22:S31 G32:R32 G17:S17 G16:M16 G13:S13 G12:R12 G37:R37 G36:R36 G35:R35 G10:S11 G9:M9 G19:M19 P19:S19 P20:S20 P16:R16 P9:R9 P8:R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35"/>
  <sheetViews>
    <sheetView tabSelected="1" topLeftCell="C1" workbookViewId="0">
      <pane ySplit="5" topLeftCell="A6" activePane="bottomLeft" state="frozen"/>
      <selection pane="bottomLeft" activeCell="G8" sqref="G8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0" width="14.25" style="42" customWidth="1"/>
  </cols>
  <sheetData>
    <row r="1" spans="1:10" ht="13.5" customHeight="1">
      <c r="A1" s="37"/>
      <c r="B1" s="37"/>
      <c r="C1" s="81" t="s">
        <v>114</v>
      </c>
      <c r="D1" s="81"/>
      <c r="E1" s="81"/>
      <c r="F1" s="81"/>
      <c r="G1" s="95"/>
      <c r="H1" s="95"/>
      <c r="I1" s="95"/>
      <c r="J1" s="95"/>
    </row>
    <row r="2" spans="1:10" ht="40.5" customHeight="1">
      <c r="A2" s="9"/>
      <c r="B2" s="28"/>
      <c r="C2" s="82" t="s">
        <v>115</v>
      </c>
      <c r="D2" s="96"/>
      <c r="E2" s="96"/>
      <c r="F2" s="96"/>
      <c r="G2" s="97"/>
      <c r="H2" s="97"/>
      <c r="I2" s="97"/>
      <c r="J2" s="97"/>
    </row>
    <row r="3" spans="1:10" ht="21" customHeight="1">
      <c r="A3" s="86" t="s">
        <v>3</v>
      </c>
      <c r="B3" s="86"/>
      <c r="C3" s="86"/>
      <c r="D3" s="86"/>
      <c r="E3" s="86"/>
      <c r="F3" s="86"/>
      <c r="G3" s="94"/>
      <c r="H3" s="94"/>
      <c r="I3" s="94"/>
      <c r="J3" s="38" t="s">
        <v>4</v>
      </c>
    </row>
    <row r="4" spans="1:10" s="8" customFormat="1" ht="21" customHeight="1">
      <c r="A4" s="90" t="s">
        <v>53</v>
      </c>
      <c r="B4" s="90" t="s">
        <v>54</v>
      </c>
      <c r="C4" s="89" t="s">
        <v>55</v>
      </c>
      <c r="D4" s="98"/>
      <c r="E4" s="98"/>
      <c r="F4" s="89" t="s">
        <v>56</v>
      </c>
      <c r="G4" s="88" t="s">
        <v>116</v>
      </c>
      <c r="H4" s="88" t="s">
        <v>117</v>
      </c>
      <c r="I4" s="88" t="s">
        <v>118</v>
      </c>
      <c r="J4" s="88" t="s">
        <v>48</v>
      </c>
    </row>
    <row r="5" spans="1:10" s="30" customFormat="1" ht="21" customHeight="1">
      <c r="A5" s="91"/>
      <c r="B5" s="91"/>
      <c r="C5" s="31" t="s">
        <v>63</v>
      </c>
      <c r="D5" s="31" t="s">
        <v>64</v>
      </c>
      <c r="E5" s="31" t="s">
        <v>65</v>
      </c>
      <c r="F5" s="89"/>
      <c r="G5" s="88"/>
      <c r="H5" s="88"/>
      <c r="I5" s="88"/>
      <c r="J5" s="88"/>
    </row>
    <row r="6" spans="1:10" s="7" customFormat="1" ht="21" customHeight="1">
      <c r="A6" s="32"/>
      <c r="B6" s="32"/>
      <c r="C6" s="39"/>
      <c r="D6" s="39"/>
      <c r="E6" s="39"/>
      <c r="F6" s="32" t="s">
        <v>70</v>
      </c>
      <c r="G6" s="40">
        <f>SUM(H6:J6)</f>
        <v>45948.563374999998</v>
      </c>
      <c r="H6" s="41">
        <f>H7+H33</f>
        <v>2725.7216699999999</v>
      </c>
      <c r="I6" s="41">
        <f>I7+I33</f>
        <v>43222.841704999999</v>
      </c>
      <c r="J6" s="41">
        <v>0</v>
      </c>
    </row>
    <row r="7" spans="1:10" s="7" customFormat="1" ht="21" customHeight="1">
      <c r="A7" s="32"/>
      <c r="B7" s="32"/>
      <c r="C7" s="39" t="s">
        <v>71</v>
      </c>
      <c r="D7" s="39"/>
      <c r="E7" s="39"/>
      <c r="F7" s="32" t="s">
        <v>72</v>
      </c>
      <c r="G7" s="41">
        <f>G8+G10+G14+G20+G22+G25+G27+G30</f>
        <v>40637.482799999998</v>
      </c>
      <c r="H7" s="41">
        <f>H8+H10+H14+H20+H22+H25+H27+H30</f>
        <v>2725.7216699999999</v>
      </c>
      <c r="I7" s="41">
        <f>I8+I10+I14+I20+I22+I25+I27+I30</f>
        <v>37911.761129999999</v>
      </c>
      <c r="J7" s="41">
        <v>0</v>
      </c>
    </row>
    <row r="8" spans="1:10" ht="21" customHeight="1">
      <c r="A8" s="32"/>
      <c r="B8" s="32"/>
      <c r="C8" s="39"/>
      <c r="D8" s="39" t="s">
        <v>73</v>
      </c>
      <c r="E8" s="39"/>
      <c r="F8" s="32" t="s">
        <v>74</v>
      </c>
      <c r="G8" s="40">
        <f t="shared" ref="G6:G35" si="0">SUM(H8:J8)</f>
        <v>159.078396</v>
      </c>
      <c r="H8" s="41">
        <v>159.078396</v>
      </c>
      <c r="I8" s="41">
        <v>0</v>
      </c>
      <c r="J8" s="41">
        <v>0</v>
      </c>
    </row>
    <row r="9" spans="1:10" ht="21" customHeight="1">
      <c r="A9" s="32"/>
      <c r="B9" s="32"/>
      <c r="C9" s="39"/>
      <c r="D9" s="39"/>
      <c r="E9" s="39" t="s">
        <v>73</v>
      </c>
      <c r="F9" s="32" t="s">
        <v>75</v>
      </c>
      <c r="G9" s="40">
        <f t="shared" si="0"/>
        <v>159.078396</v>
      </c>
      <c r="H9" s="41">
        <v>159.078396</v>
      </c>
      <c r="I9" s="41">
        <v>0</v>
      </c>
      <c r="J9" s="41">
        <v>0</v>
      </c>
    </row>
    <row r="10" spans="1:10" ht="21" customHeight="1">
      <c r="A10" s="32"/>
      <c r="B10" s="32"/>
      <c r="C10" s="39"/>
      <c r="D10" s="39" t="s">
        <v>76</v>
      </c>
      <c r="E10" s="39"/>
      <c r="F10" s="32" t="s">
        <v>77</v>
      </c>
      <c r="G10" s="40">
        <f t="shared" si="0"/>
        <v>2171.1292920000001</v>
      </c>
      <c r="H10" s="41">
        <v>1767.4042919999999</v>
      </c>
      <c r="I10" s="41">
        <f>I11+I12+I13</f>
        <v>403.72500000000002</v>
      </c>
      <c r="J10" s="41">
        <v>0</v>
      </c>
    </row>
    <row r="11" spans="1:10" ht="21" customHeight="1">
      <c r="A11" s="32"/>
      <c r="B11" s="32"/>
      <c r="C11" s="39"/>
      <c r="D11" s="39"/>
      <c r="E11" s="39" t="s">
        <v>73</v>
      </c>
      <c r="F11" s="32" t="s">
        <v>75</v>
      </c>
      <c r="G11" s="40">
        <f t="shared" si="0"/>
        <v>1838.7442919999999</v>
      </c>
      <c r="H11" s="41">
        <v>1767.4042919999999</v>
      </c>
      <c r="I11" s="41">
        <v>71.34</v>
      </c>
      <c r="J11" s="41">
        <v>0</v>
      </c>
    </row>
    <row r="12" spans="1:10" ht="21" customHeight="1">
      <c r="A12" s="32"/>
      <c r="B12" s="32"/>
      <c r="C12" s="39"/>
      <c r="D12" s="39"/>
      <c r="E12" s="39" t="s">
        <v>78</v>
      </c>
      <c r="F12" s="32" t="s">
        <v>79</v>
      </c>
      <c r="G12" s="40">
        <f t="shared" si="0"/>
        <v>9.495000000000001</v>
      </c>
      <c r="H12" s="41">
        <v>0</v>
      </c>
      <c r="I12" s="41">
        <f>8+1.495</f>
        <v>9.495000000000001</v>
      </c>
      <c r="J12" s="41">
        <v>0</v>
      </c>
    </row>
    <row r="13" spans="1:10" ht="21" customHeight="1">
      <c r="A13" s="32"/>
      <c r="B13" s="32"/>
      <c r="C13" s="39"/>
      <c r="D13" s="39"/>
      <c r="E13" s="39" t="s">
        <v>80</v>
      </c>
      <c r="F13" s="32" t="s">
        <v>81</v>
      </c>
      <c r="G13" s="40">
        <f t="shared" si="0"/>
        <v>322.89</v>
      </c>
      <c r="H13" s="41">
        <v>0</v>
      </c>
      <c r="I13" s="41">
        <v>322.89</v>
      </c>
      <c r="J13" s="41">
        <v>0</v>
      </c>
    </row>
    <row r="14" spans="1:10" ht="21" customHeight="1">
      <c r="A14" s="32"/>
      <c r="B14" s="32"/>
      <c r="C14" s="39"/>
      <c r="D14" s="39" t="s">
        <v>82</v>
      </c>
      <c r="E14" s="39"/>
      <c r="F14" s="32" t="s">
        <v>83</v>
      </c>
      <c r="G14" s="40">
        <f t="shared" si="0"/>
        <v>11163.204982000001</v>
      </c>
      <c r="H14" s="41">
        <v>799.23898199999996</v>
      </c>
      <c r="I14" s="41">
        <f>I15+I16+I17+I18+I19</f>
        <v>10363.966</v>
      </c>
      <c r="J14" s="41">
        <v>0</v>
      </c>
    </row>
    <row r="15" spans="1:10" ht="21" customHeight="1">
      <c r="A15" s="32"/>
      <c r="B15" s="32"/>
      <c r="C15" s="39"/>
      <c r="D15" s="39"/>
      <c r="E15" s="39" t="s">
        <v>73</v>
      </c>
      <c r="F15" s="32" t="s">
        <v>84</v>
      </c>
      <c r="G15" s="40">
        <f t="shared" si="0"/>
        <v>1333.7460000000001</v>
      </c>
      <c r="H15" s="41">
        <v>0</v>
      </c>
      <c r="I15" s="41">
        <v>1333.7460000000001</v>
      </c>
      <c r="J15" s="41">
        <v>0</v>
      </c>
    </row>
    <row r="16" spans="1:10" ht="21" customHeight="1">
      <c r="A16" s="32"/>
      <c r="B16" s="32"/>
      <c r="C16" s="39"/>
      <c r="D16" s="39"/>
      <c r="E16" s="39" t="s">
        <v>76</v>
      </c>
      <c r="F16" s="32" t="s">
        <v>85</v>
      </c>
      <c r="G16" s="40">
        <f t="shared" si="0"/>
        <v>4061.1600000000003</v>
      </c>
      <c r="H16" s="41">
        <v>0</v>
      </c>
      <c r="I16" s="41">
        <f>3777.76+283.4</f>
        <v>4061.1600000000003</v>
      </c>
      <c r="J16" s="41">
        <v>0</v>
      </c>
    </row>
    <row r="17" spans="1:10" ht="21" customHeight="1">
      <c r="A17" s="32"/>
      <c r="B17" s="32"/>
      <c r="C17" s="39"/>
      <c r="D17" s="39"/>
      <c r="E17" s="39" t="s">
        <v>86</v>
      </c>
      <c r="F17" s="32" t="s">
        <v>87</v>
      </c>
      <c r="G17" s="40">
        <f t="shared" si="0"/>
        <v>2170</v>
      </c>
      <c r="H17" s="41">
        <v>537</v>
      </c>
      <c r="I17" s="41">
        <v>1633</v>
      </c>
      <c r="J17" s="41">
        <v>0</v>
      </c>
    </row>
    <row r="18" spans="1:10" ht="21" customHeight="1">
      <c r="A18" s="32"/>
      <c r="B18" s="32"/>
      <c r="C18" s="39"/>
      <c r="D18" s="39"/>
      <c r="E18" s="39" t="s">
        <v>88</v>
      </c>
      <c r="F18" s="32" t="s">
        <v>89</v>
      </c>
      <c r="G18" s="40">
        <f t="shared" si="0"/>
        <v>974.29898200000002</v>
      </c>
      <c r="H18" s="41">
        <v>262.23898200000002</v>
      </c>
      <c r="I18" s="41">
        <v>712.06</v>
      </c>
      <c r="J18" s="41">
        <v>0</v>
      </c>
    </row>
    <row r="19" spans="1:10" ht="21" customHeight="1">
      <c r="A19" s="32"/>
      <c r="B19" s="32"/>
      <c r="C19" s="39"/>
      <c r="D19" s="39"/>
      <c r="E19" s="39" t="s">
        <v>90</v>
      </c>
      <c r="F19" s="32" t="s">
        <v>91</v>
      </c>
      <c r="G19" s="40">
        <f t="shared" si="0"/>
        <v>2624</v>
      </c>
      <c r="H19" s="41">
        <v>0</v>
      </c>
      <c r="I19" s="41">
        <f>2549+75</f>
        <v>2624</v>
      </c>
      <c r="J19" s="41">
        <v>0</v>
      </c>
    </row>
    <row r="20" spans="1:10" ht="21" customHeight="1">
      <c r="A20" s="32"/>
      <c r="B20" s="32"/>
      <c r="C20" s="39"/>
      <c r="D20" s="39" t="s">
        <v>92</v>
      </c>
      <c r="E20" s="39"/>
      <c r="F20" s="32" t="s">
        <v>93</v>
      </c>
      <c r="G20" s="40">
        <f t="shared" si="0"/>
        <v>10372.021199999999</v>
      </c>
      <c r="H20" s="41">
        <v>0</v>
      </c>
      <c r="I20" s="41">
        <v>10372.021199999999</v>
      </c>
      <c r="J20" s="41">
        <v>0</v>
      </c>
    </row>
    <row r="21" spans="1:10" ht="21" customHeight="1">
      <c r="A21" s="32"/>
      <c r="B21" s="32"/>
      <c r="C21" s="39"/>
      <c r="D21" s="39"/>
      <c r="E21" s="39" t="s">
        <v>78</v>
      </c>
      <c r="F21" s="32" t="s">
        <v>94</v>
      </c>
      <c r="G21" s="40">
        <f t="shared" si="0"/>
        <v>10372.021199999999</v>
      </c>
      <c r="H21" s="41">
        <v>0</v>
      </c>
      <c r="I21" s="41">
        <v>10372.021199999999</v>
      </c>
      <c r="J21" s="41">
        <v>0</v>
      </c>
    </row>
    <row r="22" spans="1:10" ht="21" customHeight="1">
      <c r="A22" s="32"/>
      <c r="B22" s="32"/>
      <c r="C22" s="39"/>
      <c r="D22" s="39" t="s">
        <v>95</v>
      </c>
      <c r="E22" s="39"/>
      <c r="F22" s="32" t="s">
        <v>96</v>
      </c>
      <c r="G22" s="40">
        <f t="shared" si="0"/>
        <v>11901</v>
      </c>
      <c r="H22" s="41">
        <v>0</v>
      </c>
      <c r="I22" s="41">
        <v>11901</v>
      </c>
      <c r="J22" s="41">
        <v>0</v>
      </c>
    </row>
    <row r="23" spans="1:10" ht="21" customHeight="1">
      <c r="A23" s="32"/>
      <c r="B23" s="32"/>
      <c r="C23" s="39"/>
      <c r="D23" s="39"/>
      <c r="E23" s="39" t="s">
        <v>73</v>
      </c>
      <c r="F23" s="32" t="s">
        <v>97</v>
      </c>
      <c r="G23" s="40">
        <f t="shared" si="0"/>
        <v>841</v>
      </c>
      <c r="H23" s="41">
        <v>0</v>
      </c>
      <c r="I23" s="41">
        <v>841</v>
      </c>
      <c r="J23" s="41">
        <v>0</v>
      </c>
    </row>
    <row r="24" spans="1:10" ht="21" customHeight="1">
      <c r="A24" s="32"/>
      <c r="B24" s="32"/>
      <c r="C24" s="39"/>
      <c r="D24" s="39"/>
      <c r="E24" s="39" t="s">
        <v>76</v>
      </c>
      <c r="F24" s="32" t="s">
        <v>98</v>
      </c>
      <c r="G24" s="40">
        <f t="shared" si="0"/>
        <v>11060</v>
      </c>
      <c r="H24" s="41">
        <v>0</v>
      </c>
      <c r="I24" s="41">
        <v>11060</v>
      </c>
      <c r="J24" s="41">
        <v>0</v>
      </c>
    </row>
    <row r="25" spans="1:10" ht="21" customHeight="1">
      <c r="A25" s="32"/>
      <c r="B25" s="32"/>
      <c r="C25" s="39"/>
      <c r="D25" s="39" t="s">
        <v>99</v>
      </c>
      <c r="E25" s="39"/>
      <c r="F25" s="32" t="s">
        <v>100</v>
      </c>
      <c r="G25" s="40">
        <f t="shared" si="0"/>
        <v>1485</v>
      </c>
      <c r="H25" s="41">
        <v>0</v>
      </c>
      <c r="I25" s="41">
        <v>1485</v>
      </c>
      <c r="J25" s="41">
        <v>0</v>
      </c>
    </row>
    <row r="26" spans="1:10" ht="21" customHeight="1">
      <c r="A26" s="32"/>
      <c r="B26" s="32"/>
      <c r="C26" s="39"/>
      <c r="D26" s="39"/>
      <c r="E26" s="39" t="s">
        <v>73</v>
      </c>
      <c r="F26" s="32" t="s">
        <v>101</v>
      </c>
      <c r="G26" s="40">
        <f t="shared" si="0"/>
        <v>1485</v>
      </c>
      <c r="H26" s="41">
        <v>0</v>
      </c>
      <c r="I26" s="41">
        <v>1485</v>
      </c>
      <c r="J26" s="41">
        <v>0</v>
      </c>
    </row>
    <row r="27" spans="1:10" ht="21" customHeight="1">
      <c r="A27" s="32"/>
      <c r="B27" s="32"/>
      <c r="C27" s="39"/>
      <c r="D27" s="39" t="s">
        <v>102</v>
      </c>
      <c r="E27" s="39"/>
      <c r="F27" s="32" t="s">
        <v>103</v>
      </c>
      <c r="G27" s="40">
        <f t="shared" si="0"/>
        <v>2779.7505999999998</v>
      </c>
      <c r="H27" s="41">
        <v>0</v>
      </c>
      <c r="I27" s="41">
        <v>2779.7505999999998</v>
      </c>
      <c r="J27" s="41">
        <v>0</v>
      </c>
    </row>
    <row r="28" spans="1:10" ht="21" customHeight="1">
      <c r="A28" s="32"/>
      <c r="B28" s="32"/>
      <c r="C28" s="39"/>
      <c r="D28" s="39"/>
      <c r="E28" s="39" t="s">
        <v>73</v>
      </c>
      <c r="F28" s="32" t="s">
        <v>104</v>
      </c>
      <c r="G28" s="40">
        <f t="shared" si="0"/>
        <v>68.221400000000003</v>
      </c>
      <c r="H28" s="41">
        <v>0</v>
      </c>
      <c r="I28" s="41">
        <v>68.221400000000003</v>
      </c>
      <c r="J28" s="41">
        <v>0</v>
      </c>
    </row>
    <row r="29" spans="1:10" ht="21" customHeight="1">
      <c r="A29" s="32"/>
      <c r="B29" s="32"/>
      <c r="C29" s="39"/>
      <c r="D29" s="39"/>
      <c r="E29" s="39" t="s">
        <v>76</v>
      </c>
      <c r="F29" s="32" t="s">
        <v>105</v>
      </c>
      <c r="G29" s="40">
        <f t="shared" si="0"/>
        <v>2711.5291999999999</v>
      </c>
      <c r="H29" s="41">
        <v>0</v>
      </c>
      <c r="I29" s="41">
        <v>2711.5291999999999</v>
      </c>
      <c r="J29" s="41">
        <v>0</v>
      </c>
    </row>
    <row r="30" spans="1:10" ht="21" customHeight="1">
      <c r="A30" s="32"/>
      <c r="B30" s="32"/>
      <c r="C30" s="39"/>
      <c r="D30" s="39" t="s">
        <v>106</v>
      </c>
      <c r="E30" s="39"/>
      <c r="F30" s="32" t="s">
        <v>107</v>
      </c>
      <c r="G30" s="40">
        <f t="shared" si="0"/>
        <v>606.29833000000008</v>
      </c>
      <c r="H30" s="41">
        <v>0</v>
      </c>
      <c r="I30" s="41">
        <f>I31+I32</f>
        <v>606.29833000000008</v>
      </c>
      <c r="J30" s="41">
        <v>0</v>
      </c>
    </row>
    <row r="31" spans="1:10" s="1" customFormat="1" ht="21" customHeight="1">
      <c r="A31" s="66"/>
      <c r="B31" s="66"/>
      <c r="C31" s="65"/>
      <c r="D31" s="65"/>
      <c r="E31" s="65" t="s">
        <v>281</v>
      </c>
      <c r="F31" s="66" t="s">
        <v>282</v>
      </c>
      <c r="G31" s="40">
        <f t="shared" si="0"/>
        <v>82.72833</v>
      </c>
      <c r="H31" s="41"/>
      <c r="I31" s="41">
        <v>82.72833</v>
      </c>
      <c r="J31" s="41"/>
    </row>
    <row r="32" spans="1:10" ht="21" customHeight="1">
      <c r="A32" s="32"/>
      <c r="B32" s="32"/>
      <c r="C32" s="39"/>
      <c r="D32" s="39"/>
      <c r="E32" s="39" t="s">
        <v>76</v>
      </c>
      <c r="F32" s="32" t="s">
        <v>108</v>
      </c>
      <c r="G32" s="40">
        <f t="shared" si="0"/>
        <v>523.57000000000005</v>
      </c>
      <c r="H32" s="41">
        <v>0</v>
      </c>
      <c r="I32" s="41">
        <v>523.57000000000005</v>
      </c>
      <c r="J32" s="41">
        <v>0</v>
      </c>
    </row>
    <row r="33" spans="1:10" ht="21" customHeight="1">
      <c r="A33" s="32"/>
      <c r="B33" s="32"/>
      <c r="C33" s="39" t="s">
        <v>109</v>
      </c>
      <c r="D33" s="39"/>
      <c r="E33" s="39"/>
      <c r="F33" s="32" t="s">
        <v>110</v>
      </c>
      <c r="G33" s="40">
        <f t="shared" si="0"/>
        <v>5311.080575</v>
      </c>
      <c r="H33" s="41">
        <v>0</v>
      </c>
      <c r="I33" s="41">
        <f>I34</f>
        <v>5311.080575</v>
      </c>
      <c r="J33" s="41">
        <v>0</v>
      </c>
    </row>
    <row r="34" spans="1:10" ht="21" customHeight="1">
      <c r="A34" s="32"/>
      <c r="B34" s="32"/>
      <c r="C34" s="39"/>
      <c r="D34" s="39" t="s">
        <v>111</v>
      </c>
      <c r="E34" s="39"/>
      <c r="F34" s="32" t="s">
        <v>112</v>
      </c>
      <c r="G34" s="40">
        <f t="shared" si="0"/>
        <v>5311.080575</v>
      </c>
      <c r="H34" s="41">
        <v>0</v>
      </c>
      <c r="I34" s="41">
        <f>I35</f>
        <v>5311.080575</v>
      </c>
      <c r="J34" s="41">
        <v>0</v>
      </c>
    </row>
    <row r="35" spans="1:10" ht="21" customHeight="1">
      <c r="A35" s="32"/>
      <c r="B35" s="32"/>
      <c r="C35" s="39"/>
      <c r="D35" s="39"/>
      <c r="E35" s="39" t="s">
        <v>76</v>
      </c>
      <c r="F35" s="32" t="s">
        <v>113</v>
      </c>
      <c r="G35" s="40">
        <f t="shared" si="0"/>
        <v>5311.080575</v>
      </c>
      <c r="H35" s="41">
        <v>0</v>
      </c>
      <c r="I35" s="41">
        <f>4502+809.080575</f>
        <v>5311.080575</v>
      </c>
      <c r="J35" s="41">
        <v>0</v>
      </c>
    </row>
  </sheetData>
  <mergeCells count="11">
    <mergeCell ref="J4:J5"/>
    <mergeCell ref="A4:A5"/>
    <mergeCell ref="B4:B5"/>
    <mergeCell ref="A3:I3"/>
    <mergeCell ref="C1:J1"/>
    <mergeCell ref="C2:J2"/>
    <mergeCell ref="C4:E4"/>
    <mergeCell ref="F4:F5"/>
    <mergeCell ref="G4:G5"/>
    <mergeCell ref="H4:H5"/>
    <mergeCell ref="I4:I5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5"/>
  <sheetViews>
    <sheetView showGridLines="0" workbookViewId="0">
      <pane ySplit="6" topLeftCell="A7" activePane="bottomLeft" state="frozen"/>
      <selection pane="bottomLeft" activeCell="D34" sqref="D34"/>
    </sheetView>
  </sheetViews>
  <sheetFormatPr defaultColWidth="8" defaultRowHeight="14.25" customHeight="1"/>
  <cols>
    <col min="1" max="1" width="29.125" style="2" customWidth="1"/>
    <col min="2" max="2" width="24.25" style="2" customWidth="1"/>
    <col min="3" max="3" width="30.25" style="2" customWidth="1"/>
    <col min="4" max="7" width="17.125" style="2" customWidth="1"/>
  </cols>
  <sheetData>
    <row r="1" spans="1:7" ht="15" customHeight="1">
      <c r="A1" s="43"/>
      <c r="B1" s="3"/>
      <c r="C1" s="3"/>
      <c r="D1" s="4"/>
      <c r="E1" s="44"/>
      <c r="F1" s="4"/>
      <c r="G1" s="45" t="s">
        <v>119</v>
      </c>
    </row>
    <row r="2" spans="1:7" ht="32.25" customHeight="1">
      <c r="A2" s="102" t="s">
        <v>120</v>
      </c>
      <c r="B2" s="102"/>
      <c r="C2" s="102"/>
      <c r="D2" s="102"/>
      <c r="E2" s="102"/>
      <c r="F2" s="103"/>
      <c r="G2" s="103"/>
    </row>
    <row r="3" spans="1:7" ht="18" customHeight="1">
      <c r="A3" s="99" t="s">
        <v>3</v>
      </c>
      <c r="B3" s="99"/>
      <c r="C3" s="99"/>
      <c r="D3" s="100"/>
      <c r="E3" s="101"/>
      <c r="F3" s="100"/>
      <c r="G3" s="46" t="s">
        <v>4</v>
      </c>
    </row>
    <row r="4" spans="1:7" ht="19.5" customHeight="1">
      <c r="A4" s="104" t="s">
        <v>121</v>
      </c>
      <c r="B4" s="104"/>
      <c r="C4" s="104" t="s">
        <v>122</v>
      </c>
      <c r="D4" s="104"/>
      <c r="E4" s="105"/>
      <c r="F4" s="106"/>
      <c r="G4" s="106"/>
    </row>
    <row r="5" spans="1:7" ht="19.5" customHeight="1">
      <c r="A5" s="107" t="s">
        <v>123</v>
      </c>
      <c r="B5" s="107" t="s">
        <v>8</v>
      </c>
      <c r="C5" s="108" t="s">
        <v>123</v>
      </c>
      <c r="D5" s="104" t="s">
        <v>8</v>
      </c>
      <c r="E5" s="105"/>
      <c r="F5" s="106"/>
      <c r="G5" s="106"/>
    </row>
    <row r="6" spans="1:7" ht="19.5" customHeight="1">
      <c r="A6" s="107"/>
      <c r="B6" s="107"/>
      <c r="C6" s="109"/>
      <c r="D6" s="47" t="s">
        <v>116</v>
      </c>
      <c r="E6" s="47" t="s">
        <v>67</v>
      </c>
      <c r="F6" s="47" t="s">
        <v>68</v>
      </c>
      <c r="G6" s="47" t="s">
        <v>69</v>
      </c>
    </row>
    <row r="7" spans="1:7" ht="19.5" customHeight="1">
      <c r="A7" s="48" t="s">
        <v>124</v>
      </c>
      <c r="B7" s="49">
        <v>39276.359470000003</v>
      </c>
      <c r="C7" s="50" t="s">
        <v>10</v>
      </c>
      <c r="D7" s="51">
        <f t="shared" ref="D7:D28" si="0">SUM(E7:G7)</f>
        <v>0</v>
      </c>
      <c r="E7" s="51"/>
      <c r="F7" s="51"/>
      <c r="G7" s="51"/>
    </row>
    <row r="8" spans="1:7" ht="19.5" customHeight="1">
      <c r="A8" s="52" t="s">
        <v>125</v>
      </c>
      <c r="B8" s="49">
        <v>4502</v>
      </c>
      <c r="C8" s="50" t="s">
        <v>12</v>
      </c>
      <c r="D8" s="51">
        <f t="shared" si="0"/>
        <v>0</v>
      </c>
      <c r="E8" s="51"/>
      <c r="F8" s="51"/>
      <c r="G8" s="51"/>
    </row>
    <row r="9" spans="1:7" ht="19.5" customHeight="1">
      <c r="A9" s="52" t="s">
        <v>126</v>
      </c>
      <c r="B9" s="49"/>
      <c r="C9" s="50" t="s">
        <v>14</v>
      </c>
      <c r="D9" s="51">
        <f t="shared" si="0"/>
        <v>0</v>
      </c>
      <c r="E9" s="51"/>
      <c r="F9" s="51"/>
      <c r="G9" s="51"/>
    </row>
    <row r="10" spans="1:7" ht="19.5" customHeight="1">
      <c r="A10" s="52"/>
      <c r="B10" s="53"/>
      <c r="C10" s="50" t="s">
        <v>16</v>
      </c>
      <c r="D10" s="51">
        <f t="shared" si="0"/>
        <v>0</v>
      </c>
      <c r="E10" s="51"/>
      <c r="F10" s="51"/>
      <c r="G10" s="51"/>
    </row>
    <row r="11" spans="1:7" ht="19.5" customHeight="1">
      <c r="A11" s="52"/>
      <c r="B11" s="53"/>
      <c r="C11" s="50" t="s">
        <v>18</v>
      </c>
      <c r="D11" s="51">
        <f t="shared" si="0"/>
        <v>0</v>
      </c>
      <c r="E11" s="51"/>
      <c r="F11" s="51"/>
      <c r="G11" s="51"/>
    </row>
    <row r="12" spans="1:7" ht="19.5" customHeight="1">
      <c r="A12" s="52"/>
      <c r="B12" s="53"/>
      <c r="C12" s="50" t="s">
        <v>20</v>
      </c>
      <c r="D12" s="51">
        <f t="shared" si="0"/>
        <v>0</v>
      </c>
      <c r="E12" s="51"/>
      <c r="F12" s="51"/>
      <c r="G12" s="51"/>
    </row>
    <row r="13" spans="1:7" ht="19.5" customHeight="1">
      <c r="A13" s="52"/>
      <c r="B13" s="53"/>
      <c r="C13" s="50" t="s">
        <v>22</v>
      </c>
      <c r="D13" s="51">
        <f t="shared" si="0"/>
        <v>0</v>
      </c>
      <c r="E13" s="51"/>
      <c r="F13" s="51"/>
      <c r="G13" s="51"/>
    </row>
    <row r="14" spans="1:7" ht="19.5" customHeight="1">
      <c r="A14" s="52"/>
      <c r="B14" s="53"/>
      <c r="C14" s="50" t="s">
        <v>24</v>
      </c>
      <c r="D14" s="51">
        <f t="shared" si="0"/>
        <v>39718.982800000005</v>
      </c>
      <c r="E14" s="51">
        <f>39276.35947+442.62333</f>
        <v>39718.982800000005</v>
      </c>
      <c r="F14" s="51"/>
      <c r="G14" s="51"/>
    </row>
    <row r="15" spans="1:7" ht="19.5" customHeight="1">
      <c r="A15" s="52"/>
      <c r="B15" s="53"/>
      <c r="C15" s="50" t="s">
        <v>25</v>
      </c>
      <c r="D15" s="51">
        <f t="shared" si="0"/>
        <v>0</v>
      </c>
      <c r="E15" s="51"/>
      <c r="F15" s="51"/>
      <c r="G15" s="51"/>
    </row>
    <row r="16" spans="1:7" ht="19.5" customHeight="1">
      <c r="A16" s="52"/>
      <c r="B16" s="53"/>
      <c r="C16" s="50" t="s">
        <v>26</v>
      </c>
      <c r="D16" s="51">
        <f t="shared" si="0"/>
        <v>0</v>
      </c>
      <c r="E16" s="51"/>
      <c r="F16" s="51"/>
      <c r="G16" s="51"/>
    </row>
    <row r="17" spans="1:7" ht="19.5" customHeight="1">
      <c r="A17" s="52"/>
      <c r="B17" s="53"/>
      <c r="C17" s="50" t="s">
        <v>27</v>
      </c>
      <c r="D17" s="51">
        <f t="shared" si="0"/>
        <v>0</v>
      </c>
      <c r="E17" s="51"/>
      <c r="F17" s="51"/>
      <c r="G17" s="51"/>
    </row>
    <row r="18" spans="1:7" ht="19.5" customHeight="1">
      <c r="A18" s="48"/>
      <c r="B18" s="53"/>
      <c r="C18" s="50" t="s">
        <v>28</v>
      </c>
      <c r="D18" s="51">
        <f t="shared" si="0"/>
        <v>0</v>
      </c>
      <c r="E18" s="51"/>
      <c r="F18" s="51"/>
      <c r="G18" s="51"/>
    </row>
    <row r="19" spans="1:7" ht="19.5" customHeight="1">
      <c r="A19" s="52"/>
      <c r="B19" s="53"/>
      <c r="C19" s="50" t="s">
        <v>29</v>
      </c>
      <c r="D19" s="51">
        <f t="shared" si="0"/>
        <v>0</v>
      </c>
      <c r="E19" s="51"/>
      <c r="F19" s="51"/>
      <c r="G19" s="51"/>
    </row>
    <row r="20" spans="1:7" ht="19.5" customHeight="1">
      <c r="A20" s="54"/>
      <c r="B20" s="49"/>
      <c r="C20" s="50" t="s">
        <v>30</v>
      </c>
      <c r="D20" s="51">
        <f t="shared" si="0"/>
        <v>0</v>
      </c>
      <c r="E20" s="51"/>
      <c r="F20" s="51"/>
      <c r="G20" s="51"/>
    </row>
    <row r="21" spans="1:7" ht="19.5" customHeight="1">
      <c r="A21" s="48"/>
      <c r="B21" s="53"/>
      <c r="C21" s="50" t="s">
        <v>31</v>
      </c>
      <c r="D21" s="51">
        <f t="shared" si="0"/>
        <v>0</v>
      </c>
      <c r="E21" s="51"/>
      <c r="F21" s="51"/>
      <c r="G21" s="51"/>
    </row>
    <row r="22" spans="1:7" ht="19.5" customHeight="1">
      <c r="A22" s="48"/>
      <c r="B22" s="53"/>
      <c r="C22" s="50" t="s">
        <v>32</v>
      </c>
      <c r="D22" s="51">
        <f t="shared" si="0"/>
        <v>0</v>
      </c>
      <c r="E22" s="51"/>
      <c r="F22" s="51"/>
      <c r="G22" s="51"/>
    </row>
    <row r="23" spans="1:7" ht="19.5" customHeight="1">
      <c r="A23" s="48"/>
      <c r="B23" s="53"/>
      <c r="C23" s="50" t="s">
        <v>33</v>
      </c>
      <c r="D23" s="51">
        <f t="shared" si="0"/>
        <v>0</v>
      </c>
      <c r="E23" s="51"/>
      <c r="F23" s="51"/>
      <c r="G23" s="51"/>
    </row>
    <row r="24" spans="1:7" ht="19.5" customHeight="1">
      <c r="A24" s="48"/>
      <c r="B24" s="49"/>
      <c r="C24" s="50" t="s">
        <v>34</v>
      </c>
      <c r="D24" s="51">
        <f t="shared" si="0"/>
        <v>0</v>
      </c>
      <c r="E24" s="51"/>
      <c r="F24" s="51"/>
      <c r="G24" s="51"/>
    </row>
    <row r="25" spans="1:7" ht="19.5" customHeight="1">
      <c r="A25" s="48"/>
      <c r="B25" s="49"/>
      <c r="C25" s="50" t="s">
        <v>35</v>
      </c>
      <c r="D25" s="51">
        <f t="shared" si="0"/>
        <v>0</v>
      </c>
      <c r="E25" s="51"/>
      <c r="F25" s="51"/>
      <c r="G25" s="51"/>
    </row>
    <row r="26" spans="1:7" ht="19.5" customHeight="1">
      <c r="A26" s="52"/>
      <c r="B26" s="49"/>
      <c r="C26" s="50" t="s">
        <v>36</v>
      </c>
      <c r="D26" s="51">
        <f t="shared" si="0"/>
        <v>0</v>
      </c>
      <c r="E26" s="51"/>
      <c r="F26" s="51"/>
      <c r="G26" s="51"/>
    </row>
    <row r="27" spans="1:7" ht="19.5" customHeight="1">
      <c r="A27" s="48"/>
      <c r="B27" s="49"/>
      <c r="C27" s="50" t="s">
        <v>37</v>
      </c>
      <c r="D27" s="51">
        <f t="shared" si="0"/>
        <v>0</v>
      </c>
      <c r="E27" s="51"/>
      <c r="F27" s="51"/>
      <c r="G27" s="51"/>
    </row>
    <row r="28" spans="1:7" ht="19.5" customHeight="1">
      <c r="A28" s="48"/>
      <c r="B28" s="49"/>
      <c r="C28" s="50" t="s">
        <v>38</v>
      </c>
      <c r="D28" s="51">
        <f t="shared" si="0"/>
        <v>0</v>
      </c>
      <c r="E28" s="51"/>
      <c r="F28" s="51"/>
      <c r="G28" s="51"/>
    </row>
    <row r="29" spans="1:7" ht="19.5" customHeight="1">
      <c r="A29" s="48"/>
      <c r="B29" s="49"/>
      <c r="C29" s="50" t="s">
        <v>39</v>
      </c>
      <c r="D29" s="51">
        <f>F29</f>
        <v>5311.080575</v>
      </c>
      <c r="E29" s="51"/>
      <c r="F29" s="51">
        <v>5311.080575</v>
      </c>
      <c r="G29" s="51">
        <f>ROUND(G31-SUM(G7:G28),2)</f>
        <v>0</v>
      </c>
    </row>
    <row r="30" spans="1:7" ht="19.5" customHeight="1">
      <c r="A30" s="48"/>
      <c r="B30" s="49"/>
      <c r="C30" s="50"/>
      <c r="D30" s="51"/>
      <c r="E30" s="51"/>
      <c r="F30" s="51"/>
      <c r="G30" s="51"/>
    </row>
    <row r="31" spans="1:7" ht="19.5" customHeight="1">
      <c r="A31" s="48" t="s">
        <v>127</v>
      </c>
      <c r="B31" s="49">
        <f>SUM(B7:B9)</f>
        <v>43778.359470000003</v>
      </c>
      <c r="C31" s="50" t="s">
        <v>128</v>
      </c>
      <c r="D31" s="51">
        <f>D35-D33</f>
        <v>45030.063375000005</v>
      </c>
      <c r="E31" s="51">
        <f>E35-E33</f>
        <v>39718.982800000005</v>
      </c>
      <c r="F31" s="51">
        <f>F35-F33</f>
        <v>5311.080575</v>
      </c>
      <c r="G31" s="51">
        <f>G35-G33</f>
        <v>0</v>
      </c>
    </row>
    <row r="32" spans="1:7" ht="19.5" customHeight="1">
      <c r="A32" s="48"/>
      <c r="B32" s="49"/>
      <c r="C32" s="50"/>
      <c r="D32" s="51"/>
      <c r="E32" s="51"/>
      <c r="F32" s="51"/>
      <c r="G32" s="51"/>
    </row>
    <row r="33" spans="1:7" ht="19.5" customHeight="1">
      <c r="A33" s="48" t="s">
        <v>47</v>
      </c>
      <c r="B33" s="49">
        <v>1251.7</v>
      </c>
      <c r="C33" s="50" t="s">
        <v>48</v>
      </c>
      <c r="D33" s="55">
        <f>SUM(E33:G33)</f>
        <v>0</v>
      </c>
      <c r="E33" s="56"/>
      <c r="F33" s="56"/>
      <c r="G33" s="56"/>
    </row>
    <row r="34" spans="1:7" ht="19.5" customHeight="1">
      <c r="A34" s="48"/>
      <c r="B34" s="49"/>
      <c r="C34" s="50"/>
      <c r="D34" s="51"/>
      <c r="E34" s="51"/>
      <c r="F34" s="51"/>
      <c r="G34" s="51"/>
    </row>
    <row r="35" spans="1:7" ht="19.5" customHeight="1">
      <c r="A35" s="48" t="s">
        <v>129</v>
      </c>
      <c r="B35" s="49">
        <f>B31+B33</f>
        <v>45030.05947</v>
      </c>
      <c r="C35" s="50" t="s">
        <v>130</v>
      </c>
      <c r="D35" s="51">
        <f>SUM(E35:G35)</f>
        <v>45030.063375000005</v>
      </c>
      <c r="E35" s="57">
        <f>E14</f>
        <v>39718.982800000005</v>
      </c>
      <c r="F35" s="57">
        <f>F29</f>
        <v>5311.080575</v>
      </c>
      <c r="G35" s="57"/>
    </row>
  </sheetData>
  <mergeCells count="8">
    <mergeCell ref="A3:F3"/>
    <mergeCell ref="A2:G2"/>
    <mergeCell ref="A4:B4"/>
    <mergeCell ref="C4:G4"/>
    <mergeCell ref="D5:G5"/>
    <mergeCell ref="A5:A6"/>
    <mergeCell ref="B5:B6"/>
    <mergeCell ref="C5:C6"/>
  </mergeCells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2"/>
  <sheetViews>
    <sheetView topLeftCell="C1" workbookViewId="0">
      <pane ySplit="5" topLeftCell="A6" activePane="bottomLeft" state="frozen"/>
      <selection pane="bottomLeft" activeCell="K27" sqref="K27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B1" s="37"/>
      <c r="C1" s="81" t="s">
        <v>131</v>
      </c>
      <c r="D1" s="81"/>
      <c r="E1" s="81"/>
      <c r="F1" s="81"/>
      <c r="G1" s="81"/>
      <c r="H1" s="81"/>
      <c r="I1" s="81"/>
      <c r="J1" s="81"/>
      <c r="K1" s="81"/>
    </row>
    <row r="2" spans="1:11" s="28" customFormat="1" ht="40.5" customHeight="1">
      <c r="A2" s="29"/>
      <c r="C2" s="82" t="s">
        <v>132</v>
      </c>
      <c r="D2" s="96"/>
      <c r="E2" s="96"/>
      <c r="F2" s="96"/>
      <c r="G2" s="96"/>
      <c r="H2" s="96"/>
      <c r="I2" s="96"/>
      <c r="J2" s="96"/>
      <c r="K2" s="96"/>
    </row>
    <row r="3" spans="1:11" ht="18" customHeight="1">
      <c r="A3" s="112" t="s">
        <v>3</v>
      </c>
      <c r="B3" s="113"/>
      <c r="C3" s="114"/>
      <c r="D3" s="114"/>
      <c r="E3" s="114"/>
      <c r="F3" s="114"/>
      <c r="G3" s="114"/>
      <c r="H3" s="114"/>
      <c r="I3" s="114"/>
      <c r="J3" s="86"/>
      <c r="K3" s="10" t="s">
        <v>4</v>
      </c>
    </row>
    <row r="4" spans="1:11" ht="19.5" customHeight="1">
      <c r="A4" s="110" t="s">
        <v>53</v>
      </c>
      <c r="B4" s="110" t="s">
        <v>54</v>
      </c>
      <c r="C4" s="89" t="s">
        <v>55</v>
      </c>
      <c r="D4" s="98"/>
      <c r="E4" s="98"/>
      <c r="F4" s="89" t="s">
        <v>56</v>
      </c>
      <c r="G4" s="89" t="s">
        <v>57</v>
      </c>
      <c r="H4" s="89" t="s">
        <v>117</v>
      </c>
      <c r="I4" s="98"/>
      <c r="J4" s="98"/>
      <c r="K4" s="89" t="s">
        <v>118</v>
      </c>
    </row>
    <row r="5" spans="1:11" s="58" customFormat="1" ht="19.5" customHeight="1">
      <c r="A5" s="111"/>
      <c r="B5" s="111"/>
      <c r="C5" s="31" t="s">
        <v>63</v>
      </c>
      <c r="D5" s="31" t="s">
        <v>64</v>
      </c>
      <c r="E5" s="31" t="s">
        <v>65</v>
      </c>
      <c r="F5" s="89"/>
      <c r="G5" s="89"/>
      <c r="H5" s="31" t="s">
        <v>133</v>
      </c>
      <c r="I5" s="31" t="s">
        <v>134</v>
      </c>
      <c r="J5" s="31" t="s">
        <v>135</v>
      </c>
      <c r="K5" s="89"/>
    </row>
    <row r="6" spans="1:11" ht="19.5" customHeight="1">
      <c r="A6" s="32"/>
      <c r="B6" s="32"/>
      <c r="C6" s="33"/>
      <c r="D6" s="33"/>
      <c r="E6" s="33"/>
      <c r="F6" s="34" t="s">
        <v>70</v>
      </c>
      <c r="G6" s="59">
        <f t="shared" ref="G6:G32" si="0">H6+K6</f>
        <v>39718.982799999998</v>
      </c>
      <c r="H6" s="60">
        <f t="shared" ref="H6:H32" si="1">I6+J6</f>
        <v>2224.7216699999999</v>
      </c>
      <c r="I6" s="36">
        <v>2038.6736920000001</v>
      </c>
      <c r="J6" s="36">
        <v>186.047978</v>
      </c>
      <c r="K6" s="36">
        <f>K7</f>
        <v>37494.261129999999</v>
      </c>
    </row>
    <row r="7" spans="1:11" ht="19.5" customHeight="1">
      <c r="A7" s="32"/>
      <c r="B7" s="32"/>
      <c r="C7" s="33" t="s">
        <v>71</v>
      </c>
      <c r="D7" s="33"/>
      <c r="E7" s="33"/>
      <c r="F7" s="34" t="s">
        <v>72</v>
      </c>
      <c r="G7" s="59">
        <f t="shared" si="0"/>
        <v>39718.982799999998</v>
      </c>
      <c r="H7" s="60">
        <f t="shared" si="1"/>
        <v>2224.7216699999999</v>
      </c>
      <c r="I7" s="36">
        <v>2038.6736920000001</v>
      </c>
      <c r="J7" s="36">
        <v>186.047978</v>
      </c>
      <c r="K7" s="36">
        <f>K8+K10+K14+K20+K22+K25+K27+K30</f>
        <v>37494.261129999999</v>
      </c>
    </row>
    <row r="8" spans="1:11" ht="19.5" customHeight="1">
      <c r="A8" s="32"/>
      <c r="B8" s="32"/>
      <c r="C8" s="33"/>
      <c r="D8" s="33" t="s">
        <v>73</v>
      </c>
      <c r="E8" s="33"/>
      <c r="F8" s="34" t="s">
        <v>74</v>
      </c>
      <c r="G8" s="59">
        <f t="shared" si="0"/>
        <v>159.078396</v>
      </c>
      <c r="H8" s="60">
        <f t="shared" si="1"/>
        <v>159.078396</v>
      </c>
      <c r="I8" s="36">
        <v>159.078396</v>
      </c>
      <c r="J8" s="36">
        <v>0</v>
      </c>
      <c r="K8" s="36">
        <v>0</v>
      </c>
    </row>
    <row r="9" spans="1:11" ht="19.5" customHeight="1">
      <c r="A9" s="32"/>
      <c r="B9" s="32"/>
      <c r="C9" s="33"/>
      <c r="D9" s="33"/>
      <c r="E9" s="33" t="s">
        <v>73</v>
      </c>
      <c r="F9" s="34" t="s">
        <v>75</v>
      </c>
      <c r="G9" s="59">
        <f t="shared" si="0"/>
        <v>159.078396</v>
      </c>
      <c r="H9" s="60">
        <f t="shared" si="1"/>
        <v>159.078396</v>
      </c>
      <c r="I9" s="36">
        <v>159.078396</v>
      </c>
      <c r="J9" s="36">
        <v>0</v>
      </c>
      <c r="K9" s="36">
        <v>0</v>
      </c>
    </row>
    <row r="10" spans="1:11" ht="19.5" customHeight="1">
      <c r="A10" s="32"/>
      <c r="B10" s="32"/>
      <c r="C10" s="33"/>
      <c r="D10" s="33" t="s">
        <v>76</v>
      </c>
      <c r="E10" s="33"/>
      <c r="F10" s="34" t="s">
        <v>77</v>
      </c>
      <c r="G10" s="59">
        <f t="shared" si="0"/>
        <v>2171.1292920000001</v>
      </c>
      <c r="H10" s="60">
        <f t="shared" si="1"/>
        <v>1767.4042919999999</v>
      </c>
      <c r="I10" s="36">
        <v>1634.754508</v>
      </c>
      <c r="J10" s="36">
        <v>132.64978400000001</v>
      </c>
      <c r="K10" s="36">
        <f>K11+K12+K13</f>
        <v>403.72500000000002</v>
      </c>
    </row>
    <row r="11" spans="1:11" ht="19.5" customHeight="1">
      <c r="A11" s="32"/>
      <c r="B11" s="32"/>
      <c r="C11" s="33"/>
      <c r="D11" s="33"/>
      <c r="E11" s="33" t="s">
        <v>73</v>
      </c>
      <c r="F11" s="34" t="s">
        <v>75</v>
      </c>
      <c r="G11" s="59">
        <f t="shared" si="0"/>
        <v>1838.7442919999999</v>
      </c>
      <c r="H11" s="60">
        <f t="shared" si="1"/>
        <v>1767.4042919999999</v>
      </c>
      <c r="I11" s="36">
        <v>1634.754508</v>
      </c>
      <c r="J11" s="36">
        <v>132.64978400000001</v>
      </c>
      <c r="K11" s="36">
        <v>71.34</v>
      </c>
    </row>
    <row r="12" spans="1:11" ht="19.5" customHeight="1">
      <c r="A12" s="32"/>
      <c r="B12" s="32"/>
      <c r="C12" s="33"/>
      <c r="D12" s="33"/>
      <c r="E12" s="33" t="s">
        <v>78</v>
      </c>
      <c r="F12" s="34" t="s">
        <v>79</v>
      </c>
      <c r="G12" s="59">
        <f t="shared" si="0"/>
        <v>9.495000000000001</v>
      </c>
      <c r="H12" s="60">
        <f t="shared" si="1"/>
        <v>0</v>
      </c>
      <c r="I12" s="36">
        <v>0</v>
      </c>
      <c r="J12" s="36">
        <v>0</v>
      </c>
      <c r="K12" s="36">
        <v>9.495000000000001</v>
      </c>
    </row>
    <row r="13" spans="1:11" ht="19.5" customHeight="1">
      <c r="A13" s="32"/>
      <c r="B13" s="32"/>
      <c r="C13" s="33"/>
      <c r="D13" s="33"/>
      <c r="E13" s="33" t="s">
        <v>80</v>
      </c>
      <c r="F13" s="34" t="s">
        <v>81</v>
      </c>
      <c r="G13" s="59">
        <f t="shared" si="0"/>
        <v>322.89</v>
      </c>
      <c r="H13" s="60">
        <f t="shared" si="1"/>
        <v>0</v>
      </c>
      <c r="I13" s="36">
        <v>0</v>
      </c>
      <c r="J13" s="36">
        <v>0</v>
      </c>
      <c r="K13" s="36">
        <v>322.89</v>
      </c>
    </row>
    <row r="14" spans="1:11" ht="19.5" customHeight="1">
      <c r="A14" s="32"/>
      <c r="B14" s="32"/>
      <c r="C14" s="33"/>
      <c r="D14" s="33" t="s">
        <v>82</v>
      </c>
      <c r="E14" s="33"/>
      <c r="F14" s="34" t="s">
        <v>83</v>
      </c>
      <c r="G14" s="59">
        <f t="shared" si="0"/>
        <v>10244.704982000001</v>
      </c>
      <c r="H14" s="60">
        <f t="shared" si="1"/>
        <v>298.23898200000002</v>
      </c>
      <c r="I14" s="36">
        <v>244.840788</v>
      </c>
      <c r="J14" s="36">
        <v>53.398193999999997</v>
      </c>
      <c r="K14" s="36">
        <f>K15+K16+K17+K18+K19</f>
        <v>9946.4660000000003</v>
      </c>
    </row>
    <row r="15" spans="1:11" ht="19.5" customHeight="1">
      <c r="A15" s="32"/>
      <c r="B15" s="32"/>
      <c r="C15" s="33"/>
      <c r="D15" s="33"/>
      <c r="E15" s="33" t="s">
        <v>73</v>
      </c>
      <c r="F15" s="34" t="s">
        <v>84</v>
      </c>
      <c r="G15" s="59">
        <f t="shared" si="0"/>
        <v>1333.7460000000001</v>
      </c>
      <c r="H15" s="60">
        <f t="shared" si="1"/>
        <v>0</v>
      </c>
      <c r="I15" s="36">
        <v>0</v>
      </c>
      <c r="J15" s="36">
        <v>0</v>
      </c>
      <c r="K15" s="36">
        <v>1333.7460000000001</v>
      </c>
    </row>
    <row r="16" spans="1:11" ht="19.5" customHeight="1">
      <c r="A16" s="32"/>
      <c r="B16" s="32"/>
      <c r="C16" s="33"/>
      <c r="D16" s="33"/>
      <c r="E16" s="33" t="s">
        <v>76</v>
      </c>
      <c r="F16" s="34" t="s">
        <v>85</v>
      </c>
      <c r="G16" s="59">
        <f t="shared" si="0"/>
        <v>4061.1600000000003</v>
      </c>
      <c r="H16" s="60">
        <f t="shared" si="1"/>
        <v>0</v>
      </c>
      <c r="I16" s="36">
        <v>0</v>
      </c>
      <c r="J16" s="36">
        <v>0</v>
      </c>
      <c r="K16" s="36">
        <v>4061.1600000000003</v>
      </c>
    </row>
    <row r="17" spans="1:11" ht="19.5" customHeight="1">
      <c r="A17" s="32"/>
      <c r="B17" s="32"/>
      <c r="C17" s="33"/>
      <c r="D17" s="33"/>
      <c r="E17" s="33" t="s">
        <v>86</v>
      </c>
      <c r="F17" s="34" t="s">
        <v>87</v>
      </c>
      <c r="G17" s="59">
        <f t="shared" si="0"/>
        <v>1669</v>
      </c>
      <c r="H17" s="60">
        <f t="shared" si="1"/>
        <v>36</v>
      </c>
      <c r="I17" s="36">
        <v>0</v>
      </c>
      <c r="J17" s="36">
        <v>36</v>
      </c>
      <c r="K17" s="36">
        <v>1633</v>
      </c>
    </row>
    <row r="18" spans="1:11" ht="19.5" customHeight="1">
      <c r="A18" s="32"/>
      <c r="B18" s="32"/>
      <c r="C18" s="33"/>
      <c r="D18" s="33"/>
      <c r="E18" s="33" t="s">
        <v>88</v>
      </c>
      <c r="F18" s="34" t="s">
        <v>89</v>
      </c>
      <c r="G18" s="59">
        <f t="shared" si="0"/>
        <v>556.79898200000002</v>
      </c>
      <c r="H18" s="60">
        <f t="shared" si="1"/>
        <v>262.23898200000002</v>
      </c>
      <c r="I18" s="36">
        <v>244.840788</v>
      </c>
      <c r="J18" s="36">
        <v>17.398194</v>
      </c>
      <c r="K18" s="36">
        <v>294.56</v>
      </c>
    </row>
    <row r="19" spans="1:11" ht="19.5" customHeight="1">
      <c r="A19" s="32"/>
      <c r="B19" s="32"/>
      <c r="C19" s="33"/>
      <c r="D19" s="33"/>
      <c r="E19" s="33" t="s">
        <v>90</v>
      </c>
      <c r="F19" s="34" t="s">
        <v>91</v>
      </c>
      <c r="G19" s="59">
        <f t="shared" si="0"/>
        <v>2624</v>
      </c>
      <c r="H19" s="60">
        <f t="shared" si="1"/>
        <v>0</v>
      </c>
      <c r="I19" s="36">
        <v>0</v>
      </c>
      <c r="J19" s="36">
        <v>0</v>
      </c>
      <c r="K19" s="36">
        <v>2624</v>
      </c>
    </row>
    <row r="20" spans="1:11" ht="19.5" customHeight="1">
      <c r="A20" s="32"/>
      <c r="B20" s="32"/>
      <c r="C20" s="33"/>
      <c r="D20" s="33" t="s">
        <v>92</v>
      </c>
      <c r="E20" s="33"/>
      <c r="F20" s="34" t="s">
        <v>93</v>
      </c>
      <c r="G20" s="59">
        <f t="shared" si="0"/>
        <v>10372.021199999999</v>
      </c>
      <c r="H20" s="60">
        <f t="shared" si="1"/>
        <v>0</v>
      </c>
      <c r="I20" s="36">
        <v>0</v>
      </c>
      <c r="J20" s="36">
        <v>0</v>
      </c>
      <c r="K20" s="36">
        <v>10372.021199999999</v>
      </c>
    </row>
    <row r="21" spans="1:11" ht="19.5" customHeight="1">
      <c r="A21" s="32"/>
      <c r="B21" s="32"/>
      <c r="C21" s="33"/>
      <c r="D21" s="33"/>
      <c r="E21" s="33" t="s">
        <v>78</v>
      </c>
      <c r="F21" s="34" t="s">
        <v>94</v>
      </c>
      <c r="G21" s="59">
        <f t="shared" si="0"/>
        <v>10372.021199999999</v>
      </c>
      <c r="H21" s="60">
        <f t="shared" si="1"/>
        <v>0</v>
      </c>
      <c r="I21" s="36">
        <v>0</v>
      </c>
      <c r="J21" s="36">
        <v>0</v>
      </c>
      <c r="K21" s="36">
        <v>10372.021199999999</v>
      </c>
    </row>
    <row r="22" spans="1:11" ht="19.5" customHeight="1">
      <c r="A22" s="32"/>
      <c r="B22" s="32"/>
      <c r="C22" s="33"/>
      <c r="D22" s="33" t="s">
        <v>95</v>
      </c>
      <c r="E22" s="33"/>
      <c r="F22" s="34" t="s">
        <v>96</v>
      </c>
      <c r="G22" s="59">
        <f t="shared" si="0"/>
        <v>11901</v>
      </c>
      <c r="H22" s="60">
        <f t="shared" si="1"/>
        <v>0</v>
      </c>
      <c r="I22" s="36">
        <v>0</v>
      </c>
      <c r="J22" s="36">
        <v>0</v>
      </c>
      <c r="K22" s="36">
        <v>11901</v>
      </c>
    </row>
    <row r="23" spans="1:11" ht="19.5" customHeight="1">
      <c r="A23" s="32"/>
      <c r="B23" s="32"/>
      <c r="C23" s="33"/>
      <c r="D23" s="33"/>
      <c r="E23" s="33" t="s">
        <v>73</v>
      </c>
      <c r="F23" s="34" t="s">
        <v>97</v>
      </c>
      <c r="G23" s="59">
        <f t="shared" si="0"/>
        <v>841</v>
      </c>
      <c r="H23" s="60">
        <f t="shared" si="1"/>
        <v>0</v>
      </c>
      <c r="I23" s="36">
        <v>0</v>
      </c>
      <c r="J23" s="36">
        <v>0</v>
      </c>
      <c r="K23" s="36">
        <v>841</v>
      </c>
    </row>
    <row r="24" spans="1:11" ht="19.5" customHeight="1">
      <c r="A24" s="32"/>
      <c r="B24" s="32"/>
      <c r="C24" s="33"/>
      <c r="D24" s="33"/>
      <c r="E24" s="33" t="s">
        <v>76</v>
      </c>
      <c r="F24" s="34" t="s">
        <v>98</v>
      </c>
      <c r="G24" s="59">
        <f t="shared" si="0"/>
        <v>11060</v>
      </c>
      <c r="H24" s="60">
        <f t="shared" si="1"/>
        <v>0</v>
      </c>
      <c r="I24" s="36">
        <v>0</v>
      </c>
      <c r="J24" s="36">
        <v>0</v>
      </c>
      <c r="K24" s="36">
        <v>11060</v>
      </c>
    </row>
    <row r="25" spans="1:11" ht="19.5" customHeight="1">
      <c r="A25" s="32"/>
      <c r="B25" s="32"/>
      <c r="C25" s="33"/>
      <c r="D25" s="33" t="s">
        <v>99</v>
      </c>
      <c r="E25" s="33"/>
      <c r="F25" s="34" t="s">
        <v>100</v>
      </c>
      <c r="G25" s="59">
        <f t="shared" si="0"/>
        <v>1485</v>
      </c>
      <c r="H25" s="60">
        <f t="shared" si="1"/>
        <v>0</v>
      </c>
      <c r="I25" s="36">
        <v>0</v>
      </c>
      <c r="J25" s="36">
        <v>0</v>
      </c>
      <c r="K25" s="36">
        <v>1485</v>
      </c>
    </row>
    <row r="26" spans="1:11" ht="19.5" customHeight="1">
      <c r="A26" s="32"/>
      <c r="B26" s="32"/>
      <c r="C26" s="33"/>
      <c r="D26" s="33"/>
      <c r="E26" s="33" t="s">
        <v>73</v>
      </c>
      <c r="F26" s="34" t="s">
        <v>101</v>
      </c>
      <c r="G26" s="59">
        <f t="shared" si="0"/>
        <v>1485</v>
      </c>
      <c r="H26" s="60">
        <f t="shared" si="1"/>
        <v>0</v>
      </c>
      <c r="I26" s="36">
        <v>0</v>
      </c>
      <c r="J26" s="36">
        <v>0</v>
      </c>
      <c r="K26" s="36">
        <v>1485</v>
      </c>
    </row>
    <row r="27" spans="1:11" ht="19.5" customHeight="1">
      <c r="A27" s="32"/>
      <c r="B27" s="32"/>
      <c r="C27" s="33"/>
      <c r="D27" s="33" t="s">
        <v>102</v>
      </c>
      <c r="E27" s="33"/>
      <c r="F27" s="34" t="s">
        <v>103</v>
      </c>
      <c r="G27" s="59">
        <f t="shared" si="0"/>
        <v>2779.7505999999998</v>
      </c>
      <c r="H27" s="60">
        <f t="shared" si="1"/>
        <v>0</v>
      </c>
      <c r="I27" s="36">
        <v>0</v>
      </c>
      <c r="J27" s="36">
        <v>0</v>
      </c>
      <c r="K27" s="36">
        <v>2779.7505999999998</v>
      </c>
    </row>
    <row r="28" spans="1:11" ht="19.5" customHeight="1">
      <c r="A28" s="32"/>
      <c r="B28" s="32"/>
      <c r="C28" s="33"/>
      <c r="D28" s="33"/>
      <c r="E28" s="33" t="s">
        <v>73</v>
      </c>
      <c r="F28" s="34" t="s">
        <v>104</v>
      </c>
      <c r="G28" s="59">
        <f t="shared" si="0"/>
        <v>68.221400000000003</v>
      </c>
      <c r="H28" s="60">
        <f t="shared" si="1"/>
        <v>0</v>
      </c>
      <c r="I28" s="36">
        <v>0</v>
      </c>
      <c r="J28" s="36">
        <v>0</v>
      </c>
      <c r="K28" s="36">
        <v>68.221400000000003</v>
      </c>
    </row>
    <row r="29" spans="1:11" ht="19.5" customHeight="1">
      <c r="A29" s="32"/>
      <c r="B29" s="32"/>
      <c r="C29" s="33"/>
      <c r="D29" s="33"/>
      <c r="E29" s="33" t="s">
        <v>76</v>
      </c>
      <c r="F29" s="34" t="s">
        <v>105</v>
      </c>
      <c r="G29" s="59">
        <f t="shared" si="0"/>
        <v>2711.5291999999999</v>
      </c>
      <c r="H29" s="60">
        <f t="shared" si="1"/>
        <v>0</v>
      </c>
      <c r="I29" s="36">
        <v>0</v>
      </c>
      <c r="J29" s="36">
        <v>0</v>
      </c>
      <c r="K29" s="36">
        <v>2711.5291999999999</v>
      </c>
    </row>
    <row r="30" spans="1:11" ht="19.5" customHeight="1">
      <c r="A30" s="32"/>
      <c r="B30" s="32"/>
      <c r="C30" s="33"/>
      <c r="D30" s="33" t="s">
        <v>106</v>
      </c>
      <c r="E30" s="33"/>
      <c r="F30" s="34" t="s">
        <v>107</v>
      </c>
      <c r="G30" s="59">
        <f t="shared" si="0"/>
        <v>606.29833000000008</v>
      </c>
      <c r="H30" s="60">
        <f t="shared" si="1"/>
        <v>0</v>
      </c>
      <c r="I30" s="36">
        <v>0</v>
      </c>
      <c r="J30" s="36">
        <v>0</v>
      </c>
      <c r="K30" s="36">
        <f>K31+K32</f>
        <v>606.29833000000008</v>
      </c>
    </row>
    <row r="31" spans="1:11" s="1" customFormat="1" ht="19.5" customHeight="1">
      <c r="A31" s="66"/>
      <c r="B31" s="66"/>
      <c r="C31" s="65"/>
      <c r="D31" s="65"/>
      <c r="E31" s="65" t="s">
        <v>281</v>
      </c>
      <c r="F31" s="66" t="s">
        <v>282</v>
      </c>
      <c r="G31" s="41">
        <v>82.72833</v>
      </c>
      <c r="H31" s="64"/>
      <c r="I31" s="64"/>
      <c r="J31" s="64"/>
      <c r="K31" s="41">
        <v>82.72833</v>
      </c>
    </row>
    <row r="32" spans="1:11" ht="19.5" customHeight="1">
      <c r="A32" s="32"/>
      <c r="B32" s="32"/>
      <c r="C32" s="33"/>
      <c r="D32" s="33"/>
      <c r="E32" s="33" t="s">
        <v>76</v>
      </c>
      <c r="F32" s="34" t="s">
        <v>108</v>
      </c>
      <c r="G32" s="59">
        <f t="shared" si="0"/>
        <v>523.57000000000005</v>
      </c>
      <c r="H32" s="60">
        <f t="shared" si="1"/>
        <v>0</v>
      </c>
      <c r="I32" s="36">
        <v>0</v>
      </c>
      <c r="J32" s="36">
        <v>0</v>
      </c>
      <c r="K32" s="36">
        <v>523.57000000000005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60"/>
  <sheetViews>
    <sheetView workbookViewId="0">
      <pane ySplit="5" topLeftCell="A6" activePane="bottomLeft" state="frozen"/>
      <selection pane="bottomLeft" activeCell="F58" sqref="F58"/>
    </sheetView>
  </sheetViews>
  <sheetFormatPr defaultColWidth="8.875" defaultRowHeight="15" customHeight="1"/>
  <cols>
    <col min="1" max="2" width="5.75" customWidth="1"/>
    <col min="3" max="3" width="32.875" customWidth="1"/>
    <col min="4" max="5" width="5.75" customWidth="1"/>
    <col min="6" max="6" width="32.875" customWidth="1"/>
    <col min="7" max="9" width="14.25" customWidth="1"/>
  </cols>
  <sheetData>
    <row r="1" spans="1:9" s="30" customFormat="1" ht="15" customHeight="1">
      <c r="A1" s="81" t="s">
        <v>136</v>
      </c>
      <c r="B1" s="81"/>
      <c r="C1" s="81"/>
      <c r="D1" s="81"/>
      <c r="E1" s="81"/>
      <c r="F1" s="81"/>
      <c r="G1" s="81"/>
      <c r="H1" s="81"/>
      <c r="I1" s="81"/>
    </row>
    <row r="2" spans="1:9" s="61" customFormat="1" ht="40.5" customHeight="1">
      <c r="A2" s="115" t="s">
        <v>137</v>
      </c>
      <c r="B2" s="83"/>
      <c r="C2" s="83"/>
      <c r="D2" s="83"/>
      <c r="E2" s="83"/>
      <c r="F2" s="83"/>
      <c r="G2" s="83"/>
      <c r="H2" s="83"/>
      <c r="I2" s="83"/>
    </row>
    <row r="3" spans="1:9" ht="21" customHeight="1">
      <c r="A3" s="86" t="s">
        <v>3</v>
      </c>
      <c r="B3" s="86"/>
      <c r="C3" s="86"/>
      <c r="D3" s="86"/>
      <c r="E3" s="86"/>
      <c r="F3" s="86"/>
      <c r="G3" s="86"/>
      <c r="H3" s="86"/>
      <c r="I3" s="10" t="s">
        <v>4</v>
      </c>
    </row>
    <row r="4" spans="1:9" s="58" customFormat="1" ht="21" customHeight="1">
      <c r="A4" s="89" t="s">
        <v>55</v>
      </c>
      <c r="B4" s="89"/>
      <c r="C4" s="89" t="s">
        <v>138</v>
      </c>
      <c r="D4" s="89" t="s">
        <v>55</v>
      </c>
      <c r="E4" s="89"/>
      <c r="F4" s="89" t="s">
        <v>139</v>
      </c>
      <c r="G4" s="89" t="s">
        <v>140</v>
      </c>
      <c r="H4" s="89"/>
      <c r="I4" s="89"/>
    </row>
    <row r="5" spans="1:9" s="58" customFormat="1" ht="21" customHeight="1">
      <c r="A5" s="31" t="s">
        <v>63</v>
      </c>
      <c r="B5" s="31" t="s">
        <v>64</v>
      </c>
      <c r="C5" s="89"/>
      <c r="D5" s="31" t="s">
        <v>63</v>
      </c>
      <c r="E5" s="31" t="s">
        <v>64</v>
      </c>
      <c r="F5" s="89"/>
      <c r="G5" s="31" t="s">
        <v>66</v>
      </c>
      <c r="H5" s="31" t="s">
        <v>134</v>
      </c>
      <c r="I5" s="31" t="s">
        <v>135</v>
      </c>
    </row>
    <row r="6" spans="1:9" ht="21" customHeight="1">
      <c r="A6" s="39"/>
      <c r="B6" s="39"/>
      <c r="C6" s="32" t="s">
        <v>57</v>
      </c>
      <c r="D6" s="39"/>
      <c r="E6" s="39"/>
      <c r="F6" s="32"/>
      <c r="G6" s="62">
        <f t="shared" ref="G6:G37" si="0">H6+I6</f>
        <v>2224.7200000000003</v>
      </c>
      <c r="H6" s="62" t="s">
        <v>141</v>
      </c>
      <c r="I6" s="63" t="s">
        <v>142</v>
      </c>
    </row>
    <row r="7" spans="1:9" ht="21" customHeight="1">
      <c r="A7" s="39" t="s">
        <v>143</v>
      </c>
      <c r="B7" s="39"/>
      <c r="C7" s="32" t="s">
        <v>144</v>
      </c>
      <c r="D7" s="39" t="s">
        <v>145</v>
      </c>
      <c r="E7" s="39"/>
      <c r="F7" s="32" t="s">
        <v>146</v>
      </c>
      <c r="G7" s="62">
        <f t="shared" si="0"/>
        <v>1789.04</v>
      </c>
      <c r="H7" s="62" t="s">
        <v>147</v>
      </c>
      <c r="I7" s="63" t="s">
        <v>148</v>
      </c>
    </row>
    <row r="8" spans="1:9" ht="21" customHeight="1">
      <c r="A8" s="39" t="s">
        <v>143</v>
      </c>
      <c r="B8" s="39" t="s">
        <v>73</v>
      </c>
      <c r="C8" s="32" t="s">
        <v>149</v>
      </c>
      <c r="D8" s="39" t="s">
        <v>145</v>
      </c>
      <c r="E8" s="39" t="s">
        <v>73</v>
      </c>
      <c r="F8" s="32" t="s">
        <v>150</v>
      </c>
      <c r="G8" s="62">
        <f t="shared" si="0"/>
        <v>331.67</v>
      </c>
      <c r="H8" s="62" t="s">
        <v>151</v>
      </c>
      <c r="I8" s="63">
        <v>0</v>
      </c>
    </row>
    <row r="9" spans="1:9" ht="21" customHeight="1">
      <c r="A9" s="39" t="s">
        <v>143</v>
      </c>
      <c r="B9" s="39" t="s">
        <v>76</v>
      </c>
      <c r="C9" s="32" t="s">
        <v>152</v>
      </c>
      <c r="D9" s="39" t="s">
        <v>145</v>
      </c>
      <c r="E9" s="39" t="s">
        <v>73</v>
      </c>
      <c r="F9" s="32" t="s">
        <v>150</v>
      </c>
      <c r="G9" s="62">
        <f t="shared" si="0"/>
        <v>437.82</v>
      </c>
      <c r="H9" s="62" t="s">
        <v>153</v>
      </c>
      <c r="I9" s="63">
        <v>0</v>
      </c>
    </row>
    <row r="10" spans="1:9" ht="21" customHeight="1">
      <c r="A10" s="39" t="s">
        <v>143</v>
      </c>
      <c r="B10" s="39" t="s">
        <v>154</v>
      </c>
      <c r="C10" s="32" t="s">
        <v>155</v>
      </c>
      <c r="D10" s="39" t="s">
        <v>145</v>
      </c>
      <c r="E10" s="39" t="s">
        <v>73</v>
      </c>
      <c r="F10" s="32" t="s">
        <v>150</v>
      </c>
      <c r="G10" s="62">
        <f t="shared" si="0"/>
        <v>13.7</v>
      </c>
      <c r="H10" s="62" t="s">
        <v>156</v>
      </c>
      <c r="I10" s="63">
        <v>0</v>
      </c>
    </row>
    <row r="11" spans="1:9" ht="21" customHeight="1">
      <c r="A11" s="39" t="s">
        <v>143</v>
      </c>
      <c r="B11" s="39" t="s">
        <v>90</v>
      </c>
      <c r="C11" s="32" t="s">
        <v>157</v>
      </c>
      <c r="D11" s="39" t="s">
        <v>145</v>
      </c>
      <c r="E11" s="39" t="s">
        <v>80</v>
      </c>
      <c r="F11" s="32" t="s">
        <v>158</v>
      </c>
      <c r="G11" s="62">
        <f t="shared" si="0"/>
        <v>30.6</v>
      </c>
      <c r="H11" s="62">
        <v>0</v>
      </c>
      <c r="I11" s="63" t="s">
        <v>148</v>
      </c>
    </row>
    <row r="12" spans="1:9" ht="21" customHeight="1">
      <c r="A12" s="39" t="s">
        <v>143</v>
      </c>
      <c r="B12" s="39" t="s">
        <v>78</v>
      </c>
      <c r="C12" s="32" t="s">
        <v>159</v>
      </c>
      <c r="D12" s="39" t="s">
        <v>145</v>
      </c>
      <c r="E12" s="39" t="s">
        <v>73</v>
      </c>
      <c r="F12" s="32" t="s">
        <v>150</v>
      </c>
      <c r="G12" s="62">
        <f t="shared" si="0"/>
        <v>481.69</v>
      </c>
      <c r="H12" s="62" t="s">
        <v>160</v>
      </c>
      <c r="I12" s="63">
        <v>0</v>
      </c>
    </row>
    <row r="13" spans="1:9" ht="21" customHeight="1">
      <c r="A13" s="39" t="s">
        <v>143</v>
      </c>
      <c r="B13" s="39" t="s">
        <v>161</v>
      </c>
      <c r="C13" s="32" t="s">
        <v>162</v>
      </c>
      <c r="D13" s="39" t="s">
        <v>145</v>
      </c>
      <c r="E13" s="39" t="s">
        <v>76</v>
      </c>
      <c r="F13" s="32" t="s">
        <v>163</v>
      </c>
      <c r="G13" s="62">
        <f t="shared" si="0"/>
        <v>159.08000000000001</v>
      </c>
      <c r="H13" s="62" t="s">
        <v>164</v>
      </c>
      <c r="I13" s="63">
        <v>0</v>
      </c>
    </row>
    <row r="14" spans="1:9" ht="21" customHeight="1">
      <c r="A14" s="39" t="s">
        <v>143</v>
      </c>
      <c r="B14" s="39" t="s">
        <v>165</v>
      </c>
      <c r="C14" s="32" t="s">
        <v>166</v>
      </c>
      <c r="D14" s="39" t="s">
        <v>145</v>
      </c>
      <c r="E14" s="39" t="s">
        <v>76</v>
      </c>
      <c r="F14" s="32" t="s">
        <v>163</v>
      </c>
      <c r="G14" s="62">
        <f t="shared" si="0"/>
        <v>79.25</v>
      </c>
      <c r="H14" s="62" t="s">
        <v>167</v>
      </c>
      <c r="I14" s="63">
        <v>0</v>
      </c>
    </row>
    <row r="15" spans="1:9" ht="21" customHeight="1">
      <c r="A15" s="39" t="s">
        <v>143</v>
      </c>
      <c r="B15" s="39" t="s">
        <v>82</v>
      </c>
      <c r="C15" s="32" t="s">
        <v>168</v>
      </c>
      <c r="D15" s="39" t="s">
        <v>145</v>
      </c>
      <c r="E15" s="39" t="s">
        <v>76</v>
      </c>
      <c r="F15" s="32" t="s">
        <v>163</v>
      </c>
      <c r="G15" s="62">
        <f t="shared" si="0"/>
        <v>92.87</v>
      </c>
      <c r="H15" s="62" t="s">
        <v>169</v>
      </c>
      <c r="I15" s="63">
        <v>0</v>
      </c>
    </row>
    <row r="16" spans="1:9" ht="21" customHeight="1">
      <c r="A16" s="39" t="s">
        <v>143</v>
      </c>
      <c r="B16" s="39" t="s">
        <v>170</v>
      </c>
      <c r="C16" s="32" t="s">
        <v>171</v>
      </c>
      <c r="D16" s="39" t="s">
        <v>145</v>
      </c>
      <c r="E16" s="39" t="s">
        <v>76</v>
      </c>
      <c r="F16" s="32" t="s">
        <v>163</v>
      </c>
      <c r="G16" s="62">
        <f t="shared" si="0"/>
        <v>6.55</v>
      </c>
      <c r="H16" s="62" t="s">
        <v>172</v>
      </c>
      <c r="I16" s="63">
        <v>0</v>
      </c>
    </row>
    <row r="17" spans="1:9" ht="21" customHeight="1">
      <c r="A17" s="39" t="s">
        <v>143</v>
      </c>
      <c r="B17" s="39" t="s">
        <v>173</v>
      </c>
      <c r="C17" s="32" t="s">
        <v>174</v>
      </c>
      <c r="D17" s="39" t="s">
        <v>145</v>
      </c>
      <c r="E17" s="39" t="s">
        <v>154</v>
      </c>
      <c r="F17" s="32" t="s">
        <v>174</v>
      </c>
      <c r="G17" s="62">
        <f t="shared" si="0"/>
        <v>155.81</v>
      </c>
      <c r="H17" s="62" t="s">
        <v>175</v>
      </c>
      <c r="I17" s="63">
        <v>0</v>
      </c>
    </row>
    <row r="18" spans="1:9" ht="21" customHeight="1">
      <c r="A18" s="39" t="s">
        <v>143</v>
      </c>
      <c r="B18" s="39"/>
      <c r="C18" s="32" t="s">
        <v>144</v>
      </c>
      <c r="D18" s="39" t="s">
        <v>176</v>
      </c>
      <c r="E18" s="39"/>
      <c r="F18" s="32" t="s">
        <v>177</v>
      </c>
      <c r="G18" s="62">
        <f t="shared" si="0"/>
        <v>248.75</v>
      </c>
      <c r="H18" s="62" t="s">
        <v>178</v>
      </c>
      <c r="I18" s="63" t="s">
        <v>179</v>
      </c>
    </row>
    <row r="19" spans="1:9" ht="21" customHeight="1">
      <c r="A19" s="39" t="s">
        <v>143</v>
      </c>
      <c r="B19" s="39" t="s">
        <v>73</v>
      </c>
      <c r="C19" s="32" t="s">
        <v>149</v>
      </c>
      <c r="D19" s="39" t="s">
        <v>176</v>
      </c>
      <c r="E19" s="39" t="s">
        <v>73</v>
      </c>
      <c r="F19" s="32" t="s">
        <v>180</v>
      </c>
      <c r="G19" s="62">
        <f t="shared" si="0"/>
        <v>48.19</v>
      </c>
      <c r="H19" s="62" t="s">
        <v>181</v>
      </c>
      <c r="I19" s="63">
        <v>0</v>
      </c>
    </row>
    <row r="20" spans="1:9" ht="21" customHeight="1">
      <c r="A20" s="39" t="s">
        <v>143</v>
      </c>
      <c r="B20" s="39" t="s">
        <v>76</v>
      </c>
      <c r="C20" s="32" t="s">
        <v>152</v>
      </c>
      <c r="D20" s="39" t="s">
        <v>176</v>
      </c>
      <c r="E20" s="39" t="s">
        <v>73</v>
      </c>
      <c r="F20" s="32" t="s">
        <v>180</v>
      </c>
      <c r="G20" s="62">
        <f t="shared" si="0"/>
        <v>23.52</v>
      </c>
      <c r="H20" s="62" t="s">
        <v>182</v>
      </c>
      <c r="I20" s="63">
        <v>0</v>
      </c>
    </row>
    <row r="21" spans="1:9" ht="21" customHeight="1">
      <c r="A21" s="39" t="s">
        <v>143</v>
      </c>
      <c r="B21" s="39" t="s">
        <v>90</v>
      </c>
      <c r="C21" s="32" t="s">
        <v>157</v>
      </c>
      <c r="D21" s="39" t="s">
        <v>176</v>
      </c>
      <c r="E21" s="39" t="s">
        <v>73</v>
      </c>
      <c r="F21" s="32" t="s">
        <v>180</v>
      </c>
      <c r="G21" s="62">
        <f t="shared" si="0"/>
        <v>3.51</v>
      </c>
      <c r="H21" s="62">
        <v>0</v>
      </c>
      <c r="I21" s="63" t="s">
        <v>183</v>
      </c>
    </row>
    <row r="22" spans="1:9" ht="21" customHeight="1">
      <c r="A22" s="39" t="s">
        <v>143</v>
      </c>
      <c r="B22" s="39" t="s">
        <v>78</v>
      </c>
      <c r="C22" s="32" t="s">
        <v>159</v>
      </c>
      <c r="D22" s="39" t="s">
        <v>176</v>
      </c>
      <c r="E22" s="39" t="s">
        <v>73</v>
      </c>
      <c r="F22" s="32" t="s">
        <v>180</v>
      </c>
      <c r="G22" s="62">
        <f t="shared" si="0"/>
        <v>101.32</v>
      </c>
      <c r="H22" s="62" t="s">
        <v>184</v>
      </c>
      <c r="I22" s="63">
        <v>0</v>
      </c>
    </row>
    <row r="23" spans="1:9" ht="21" customHeight="1">
      <c r="A23" s="39" t="s">
        <v>143</v>
      </c>
      <c r="B23" s="39" t="s">
        <v>161</v>
      </c>
      <c r="C23" s="32" t="s">
        <v>162</v>
      </c>
      <c r="D23" s="39" t="s">
        <v>176</v>
      </c>
      <c r="E23" s="39" t="s">
        <v>73</v>
      </c>
      <c r="F23" s="32" t="s">
        <v>180</v>
      </c>
      <c r="G23" s="62">
        <f t="shared" si="0"/>
        <v>23.56</v>
      </c>
      <c r="H23" s="62" t="s">
        <v>185</v>
      </c>
      <c r="I23" s="63">
        <v>0</v>
      </c>
    </row>
    <row r="24" spans="1:9" ht="21" customHeight="1">
      <c r="A24" s="39" t="s">
        <v>143</v>
      </c>
      <c r="B24" s="39" t="s">
        <v>165</v>
      </c>
      <c r="C24" s="32" t="s">
        <v>166</v>
      </c>
      <c r="D24" s="39" t="s">
        <v>176</v>
      </c>
      <c r="E24" s="39" t="s">
        <v>73</v>
      </c>
      <c r="F24" s="32" t="s">
        <v>180</v>
      </c>
      <c r="G24" s="62">
        <f t="shared" si="0"/>
        <v>11.78</v>
      </c>
      <c r="H24" s="62" t="s">
        <v>186</v>
      </c>
      <c r="I24" s="63">
        <v>0</v>
      </c>
    </row>
    <row r="25" spans="1:9" ht="21" customHeight="1">
      <c r="A25" s="39" t="s">
        <v>143</v>
      </c>
      <c r="B25" s="39" t="s">
        <v>82</v>
      </c>
      <c r="C25" s="32" t="s">
        <v>168</v>
      </c>
      <c r="D25" s="39" t="s">
        <v>176</v>
      </c>
      <c r="E25" s="39" t="s">
        <v>73</v>
      </c>
      <c r="F25" s="32" t="s">
        <v>180</v>
      </c>
      <c r="G25" s="62">
        <f t="shared" si="0"/>
        <v>11.42</v>
      </c>
      <c r="H25" s="62" t="s">
        <v>187</v>
      </c>
      <c r="I25" s="63">
        <v>0</v>
      </c>
    </row>
    <row r="26" spans="1:9" ht="21" customHeight="1">
      <c r="A26" s="39" t="s">
        <v>143</v>
      </c>
      <c r="B26" s="39" t="s">
        <v>170</v>
      </c>
      <c r="C26" s="32" t="s">
        <v>171</v>
      </c>
      <c r="D26" s="39" t="s">
        <v>176</v>
      </c>
      <c r="E26" s="39" t="s">
        <v>73</v>
      </c>
      <c r="F26" s="32" t="s">
        <v>180</v>
      </c>
      <c r="G26" s="62">
        <f t="shared" si="0"/>
        <v>1.62</v>
      </c>
      <c r="H26" s="62" t="s">
        <v>188</v>
      </c>
      <c r="I26" s="63">
        <v>0</v>
      </c>
    </row>
    <row r="27" spans="1:9" ht="21" customHeight="1">
      <c r="A27" s="39" t="s">
        <v>143</v>
      </c>
      <c r="B27" s="39" t="s">
        <v>173</v>
      </c>
      <c r="C27" s="32" t="s">
        <v>174</v>
      </c>
      <c r="D27" s="39" t="s">
        <v>176</v>
      </c>
      <c r="E27" s="39" t="s">
        <v>73</v>
      </c>
      <c r="F27" s="32" t="s">
        <v>180</v>
      </c>
      <c r="G27" s="62">
        <f t="shared" si="0"/>
        <v>23.44</v>
      </c>
      <c r="H27" s="62" t="s">
        <v>189</v>
      </c>
      <c r="I27" s="63">
        <v>0</v>
      </c>
    </row>
    <row r="28" spans="1:9" ht="21" customHeight="1">
      <c r="A28" s="39" t="s">
        <v>143</v>
      </c>
      <c r="B28" s="39" t="s">
        <v>80</v>
      </c>
      <c r="C28" s="32" t="s">
        <v>158</v>
      </c>
      <c r="D28" s="39" t="s">
        <v>176</v>
      </c>
      <c r="E28" s="39" t="s">
        <v>73</v>
      </c>
      <c r="F28" s="32" t="s">
        <v>180</v>
      </c>
      <c r="G28" s="62">
        <f t="shared" si="0"/>
        <v>0.4</v>
      </c>
      <c r="H28" s="62">
        <v>0</v>
      </c>
      <c r="I28" s="63" t="s">
        <v>190</v>
      </c>
    </row>
    <row r="29" spans="1:9" ht="21" customHeight="1">
      <c r="A29" s="39" t="s">
        <v>191</v>
      </c>
      <c r="B29" s="39"/>
      <c r="C29" s="32" t="s">
        <v>192</v>
      </c>
      <c r="D29" s="39" t="s">
        <v>193</v>
      </c>
      <c r="E29" s="39"/>
      <c r="F29" s="32" t="s">
        <v>194</v>
      </c>
      <c r="G29" s="62">
        <f t="shared" si="0"/>
        <v>99.05</v>
      </c>
      <c r="H29" s="62">
        <v>0</v>
      </c>
      <c r="I29" s="63" t="s">
        <v>195</v>
      </c>
    </row>
    <row r="30" spans="1:9" ht="21" customHeight="1">
      <c r="A30" s="39" t="s">
        <v>191</v>
      </c>
      <c r="B30" s="39" t="s">
        <v>73</v>
      </c>
      <c r="C30" s="32" t="s">
        <v>196</v>
      </c>
      <c r="D30" s="39" t="s">
        <v>193</v>
      </c>
      <c r="E30" s="39" t="s">
        <v>73</v>
      </c>
      <c r="F30" s="32" t="s">
        <v>197</v>
      </c>
      <c r="G30" s="62">
        <f t="shared" si="0"/>
        <v>14.07</v>
      </c>
      <c r="H30" s="62">
        <v>0</v>
      </c>
      <c r="I30" s="63" t="s">
        <v>198</v>
      </c>
    </row>
    <row r="31" spans="1:9" ht="21" customHeight="1">
      <c r="A31" s="39" t="s">
        <v>191</v>
      </c>
      <c r="B31" s="39" t="s">
        <v>76</v>
      </c>
      <c r="C31" s="32" t="s">
        <v>199</v>
      </c>
      <c r="D31" s="39" t="s">
        <v>193</v>
      </c>
      <c r="E31" s="39" t="s">
        <v>73</v>
      </c>
      <c r="F31" s="32" t="s">
        <v>197</v>
      </c>
      <c r="G31" s="62">
        <f t="shared" si="0"/>
        <v>5</v>
      </c>
      <c r="H31" s="62">
        <v>0</v>
      </c>
      <c r="I31" s="63" t="s">
        <v>200</v>
      </c>
    </row>
    <row r="32" spans="1:9" ht="21" customHeight="1">
      <c r="A32" s="39" t="s">
        <v>191</v>
      </c>
      <c r="B32" s="39" t="s">
        <v>78</v>
      </c>
      <c r="C32" s="32" t="s">
        <v>201</v>
      </c>
      <c r="D32" s="39" t="s">
        <v>193</v>
      </c>
      <c r="E32" s="39" t="s">
        <v>73</v>
      </c>
      <c r="F32" s="32" t="s">
        <v>197</v>
      </c>
      <c r="G32" s="62">
        <f t="shared" si="0"/>
        <v>2.6</v>
      </c>
      <c r="H32" s="62">
        <v>0</v>
      </c>
      <c r="I32" s="63" t="s">
        <v>202</v>
      </c>
    </row>
    <row r="33" spans="1:9" ht="21" customHeight="1">
      <c r="A33" s="39" t="s">
        <v>191</v>
      </c>
      <c r="B33" s="39" t="s">
        <v>92</v>
      </c>
      <c r="C33" s="32" t="s">
        <v>203</v>
      </c>
      <c r="D33" s="39" t="s">
        <v>193</v>
      </c>
      <c r="E33" s="39" t="s">
        <v>73</v>
      </c>
      <c r="F33" s="32" t="s">
        <v>197</v>
      </c>
      <c r="G33" s="62">
        <f t="shared" si="0"/>
        <v>6.6</v>
      </c>
      <c r="H33" s="62">
        <v>0</v>
      </c>
      <c r="I33" s="63" t="s">
        <v>204</v>
      </c>
    </row>
    <row r="34" spans="1:9" ht="21" customHeight="1">
      <c r="A34" s="39" t="s">
        <v>191</v>
      </c>
      <c r="B34" s="39" t="s">
        <v>205</v>
      </c>
      <c r="C34" s="32" t="s">
        <v>206</v>
      </c>
      <c r="D34" s="39" t="s">
        <v>193</v>
      </c>
      <c r="E34" s="39" t="s">
        <v>76</v>
      </c>
      <c r="F34" s="32" t="s">
        <v>206</v>
      </c>
      <c r="G34" s="62">
        <f t="shared" si="0"/>
        <v>2</v>
      </c>
      <c r="H34" s="62">
        <v>0</v>
      </c>
      <c r="I34" s="63" t="s">
        <v>207</v>
      </c>
    </row>
    <row r="35" spans="1:9" ht="21" customHeight="1">
      <c r="A35" s="39" t="s">
        <v>191</v>
      </c>
      <c r="B35" s="39" t="s">
        <v>208</v>
      </c>
      <c r="C35" s="32" t="s">
        <v>209</v>
      </c>
      <c r="D35" s="39" t="s">
        <v>193</v>
      </c>
      <c r="E35" s="39" t="s">
        <v>154</v>
      </c>
      <c r="F35" s="32" t="s">
        <v>209</v>
      </c>
      <c r="G35" s="62">
        <f t="shared" si="0"/>
        <v>1</v>
      </c>
      <c r="H35" s="62">
        <v>0</v>
      </c>
      <c r="I35" s="63" t="s">
        <v>210</v>
      </c>
    </row>
    <row r="36" spans="1:9" ht="21" customHeight="1">
      <c r="A36" s="39" t="s">
        <v>191</v>
      </c>
      <c r="B36" s="39" t="s">
        <v>211</v>
      </c>
      <c r="C36" s="32" t="s">
        <v>212</v>
      </c>
      <c r="D36" s="39" t="s">
        <v>193</v>
      </c>
      <c r="E36" s="39" t="s">
        <v>90</v>
      </c>
      <c r="F36" s="32" t="s">
        <v>212</v>
      </c>
      <c r="G36" s="62">
        <f t="shared" si="0"/>
        <v>2</v>
      </c>
      <c r="H36" s="62">
        <v>0</v>
      </c>
      <c r="I36" s="63" t="s">
        <v>207</v>
      </c>
    </row>
    <row r="37" spans="1:9" ht="21" customHeight="1">
      <c r="A37" s="39" t="s">
        <v>191</v>
      </c>
      <c r="B37" s="39" t="s">
        <v>213</v>
      </c>
      <c r="C37" s="32" t="s">
        <v>214</v>
      </c>
      <c r="D37" s="39" t="s">
        <v>193</v>
      </c>
      <c r="E37" s="39" t="s">
        <v>88</v>
      </c>
      <c r="F37" s="32" t="s">
        <v>214</v>
      </c>
      <c r="G37" s="62">
        <f t="shared" si="0"/>
        <v>7</v>
      </c>
      <c r="H37" s="62">
        <v>0</v>
      </c>
      <c r="I37" s="63" t="s">
        <v>215</v>
      </c>
    </row>
    <row r="38" spans="1:9" ht="21" customHeight="1">
      <c r="A38" s="39" t="s">
        <v>191</v>
      </c>
      <c r="B38" s="39" t="s">
        <v>216</v>
      </c>
      <c r="C38" s="32" t="s">
        <v>217</v>
      </c>
      <c r="D38" s="39" t="s">
        <v>193</v>
      </c>
      <c r="E38" s="39" t="s">
        <v>73</v>
      </c>
      <c r="F38" s="32" t="s">
        <v>197</v>
      </c>
      <c r="G38" s="62">
        <f t="shared" ref="G38:G60" si="1">H38+I38</f>
        <v>14.28</v>
      </c>
      <c r="H38" s="62">
        <v>0</v>
      </c>
      <c r="I38" s="63" t="s">
        <v>218</v>
      </c>
    </row>
    <row r="39" spans="1:9" ht="21" customHeight="1">
      <c r="A39" s="39" t="s">
        <v>191</v>
      </c>
      <c r="B39" s="39" t="s">
        <v>219</v>
      </c>
      <c r="C39" s="32" t="s">
        <v>220</v>
      </c>
      <c r="D39" s="39" t="s">
        <v>193</v>
      </c>
      <c r="E39" s="39" t="s">
        <v>161</v>
      </c>
      <c r="F39" s="32" t="s">
        <v>220</v>
      </c>
      <c r="G39" s="62">
        <f t="shared" si="1"/>
        <v>15</v>
      </c>
      <c r="H39" s="62">
        <v>0</v>
      </c>
      <c r="I39" s="63" t="s">
        <v>221</v>
      </c>
    </row>
    <row r="40" spans="1:9" ht="21" customHeight="1">
      <c r="A40" s="39" t="s">
        <v>191</v>
      </c>
      <c r="B40" s="39" t="s">
        <v>222</v>
      </c>
      <c r="C40" s="32" t="s">
        <v>223</v>
      </c>
      <c r="D40" s="39" t="s">
        <v>193</v>
      </c>
      <c r="E40" s="39" t="s">
        <v>73</v>
      </c>
      <c r="F40" s="32" t="s">
        <v>197</v>
      </c>
      <c r="G40" s="62">
        <f t="shared" si="1"/>
        <v>29.5</v>
      </c>
      <c r="H40" s="62">
        <v>0</v>
      </c>
      <c r="I40" s="63" t="s">
        <v>224</v>
      </c>
    </row>
    <row r="41" spans="1:9" ht="21" customHeight="1">
      <c r="A41" s="39" t="s">
        <v>191</v>
      </c>
      <c r="B41" s="39"/>
      <c r="C41" s="32" t="s">
        <v>192</v>
      </c>
      <c r="D41" s="39" t="s">
        <v>176</v>
      </c>
      <c r="E41" s="39"/>
      <c r="F41" s="32" t="s">
        <v>177</v>
      </c>
      <c r="G41" s="62">
        <f t="shared" si="1"/>
        <v>49.49</v>
      </c>
      <c r="H41" s="62">
        <v>0</v>
      </c>
      <c r="I41" s="63" t="s">
        <v>225</v>
      </c>
    </row>
    <row r="42" spans="1:9" ht="21" customHeight="1">
      <c r="A42" s="39" t="s">
        <v>191</v>
      </c>
      <c r="B42" s="39" t="s">
        <v>73</v>
      </c>
      <c r="C42" s="32" t="s">
        <v>196</v>
      </c>
      <c r="D42" s="39" t="s">
        <v>176</v>
      </c>
      <c r="E42" s="39" t="s">
        <v>76</v>
      </c>
      <c r="F42" s="32" t="s">
        <v>226</v>
      </c>
      <c r="G42" s="62">
        <f t="shared" si="1"/>
        <v>1.2</v>
      </c>
      <c r="H42" s="62">
        <v>0</v>
      </c>
      <c r="I42" s="63" t="s">
        <v>227</v>
      </c>
    </row>
    <row r="43" spans="1:9" ht="21" customHeight="1">
      <c r="A43" s="39" t="s">
        <v>191</v>
      </c>
      <c r="B43" s="39" t="s">
        <v>90</v>
      </c>
      <c r="C43" s="32" t="s">
        <v>228</v>
      </c>
      <c r="D43" s="39" t="s">
        <v>176</v>
      </c>
      <c r="E43" s="39" t="s">
        <v>76</v>
      </c>
      <c r="F43" s="32" t="s">
        <v>226</v>
      </c>
      <c r="G43" s="62">
        <f t="shared" si="1"/>
        <v>4</v>
      </c>
      <c r="H43" s="62">
        <v>0</v>
      </c>
      <c r="I43" s="63" t="s">
        <v>229</v>
      </c>
    </row>
    <row r="44" spans="1:9" ht="21" customHeight="1">
      <c r="A44" s="39" t="s">
        <v>191</v>
      </c>
      <c r="B44" s="39" t="s">
        <v>78</v>
      </c>
      <c r="C44" s="32" t="s">
        <v>201</v>
      </c>
      <c r="D44" s="39" t="s">
        <v>176</v>
      </c>
      <c r="E44" s="39" t="s">
        <v>76</v>
      </c>
      <c r="F44" s="32" t="s">
        <v>226</v>
      </c>
      <c r="G44" s="62">
        <f t="shared" si="1"/>
        <v>3.49</v>
      </c>
      <c r="H44" s="62">
        <v>0</v>
      </c>
      <c r="I44" s="63" t="s">
        <v>230</v>
      </c>
    </row>
    <row r="45" spans="1:9" ht="21" customHeight="1">
      <c r="A45" s="39" t="s">
        <v>191</v>
      </c>
      <c r="B45" s="39" t="s">
        <v>165</v>
      </c>
      <c r="C45" s="32" t="s">
        <v>231</v>
      </c>
      <c r="D45" s="39" t="s">
        <v>176</v>
      </c>
      <c r="E45" s="39" t="s">
        <v>76</v>
      </c>
      <c r="F45" s="32" t="s">
        <v>226</v>
      </c>
      <c r="G45" s="62">
        <f t="shared" si="1"/>
        <v>3</v>
      </c>
      <c r="H45" s="62">
        <v>0</v>
      </c>
      <c r="I45" s="63" t="s">
        <v>232</v>
      </c>
    </row>
    <row r="46" spans="1:9" ht="21" customHeight="1">
      <c r="A46" s="39" t="s">
        <v>191</v>
      </c>
      <c r="B46" s="39" t="s">
        <v>92</v>
      </c>
      <c r="C46" s="32" t="s">
        <v>203</v>
      </c>
      <c r="D46" s="39" t="s">
        <v>176</v>
      </c>
      <c r="E46" s="39" t="s">
        <v>76</v>
      </c>
      <c r="F46" s="32" t="s">
        <v>226</v>
      </c>
      <c r="G46" s="62">
        <f t="shared" si="1"/>
        <v>0.7</v>
      </c>
      <c r="H46" s="62">
        <v>0</v>
      </c>
      <c r="I46" s="63" t="s">
        <v>233</v>
      </c>
    </row>
    <row r="47" spans="1:9" ht="21" customHeight="1">
      <c r="A47" s="39" t="s">
        <v>191</v>
      </c>
      <c r="B47" s="39" t="s">
        <v>208</v>
      </c>
      <c r="C47" s="32" t="s">
        <v>209</v>
      </c>
      <c r="D47" s="39" t="s">
        <v>176</v>
      </c>
      <c r="E47" s="39" t="s">
        <v>76</v>
      </c>
      <c r="F47" s="32" t="s">
        <v>226</v>
      </c>
      <c r="G47" s="62">
        <f t="shared" si="1"/>
        <v>0.6</v>
      </c>
      <c r="H47" s="62">
        <v>0</v>
      </c>
      <c r="I47" s="63" t="s">
        <v>234</v>
      </c>
    </row>
    <row r="48" spans="1:9" ht="21" customHeight="1">
      <c r="A48" s="39" t="s">
        <v>191</v>
      </c>
      <c r="B48" s="39" t="s">
        <v>211</v>
      </c>
      <c r="C48" s="32" t="s">
        <v>212</v>
      </c>
      <c r="D48" s="39" t="s">
        <v>176</v>
      </c>
      <c r="E48" s="39" t="s">
        <v>76</v>
      </c>
      <c r="F48" s="32" t="s">
        <v>226</v>
      </c>
      <c r="G48" s="62">
        <f t="shared" si="1"/>
        <v>0.82</v>
      </c>
      <c r="H48" s="62">
        <v>0</v>
      </c>
      <c r="I48" s="63" t="s">
        <v>235</v>
      </c>
    </row>
    <row r="49" spans="1:9" ht="21" customHeight="1">
      <c r="A49" s="39" t="s">
        <v>191</v>
      </c>
      <c r="B49" s="39" t="s">
        <v>106</v>
      </c>
      <c r="C49" s="32" t="s">
        <v>236</v>
      </c>
      <c r="D49" s="39" t="s">
        <v>176</v>
      </c>
      <c r="E49" s="39" t="s">
        <v>76</v>
      </c>
      <c r="F49" s="32" t="s">
        <v>226</v>
      </c>
      <c r="G49" s="62">
        <f t="shared" si="1"/>
        <v>2</v>
      </c>
      <c r="H49" s="62">
        <v>0</v>
      </c>
      <c r="I49" s="63" t="s">
        <v>207</v>
      </c>
    </row>
    <row r="50" spans="1:9" ht="21" customHeight="1">
      <c r="A50" s="39" t="s">
        <v>191</v>
      </c>
      <c r="B50" s="39" t="s">
        <v>237</v>
      </c>
      <c r="C50" s="32" t="s">
        <v>238</v>
      </c>
      <c r="D50" s="39" t="s">
        <v>176</v>
      </c>
      <c r="E50" s="39" t="s">
        <v>76</v>
      </c>
      <c r="F50" s="32" t="s">
        <v>226</v>
      </c>
      <c r="G50" s="62">
        <f t="shared" si="1"/>
        <v>1</v>
      </c>
      <c r="H50" s="62">
        <v>0</v>
      </c>
      <c r="I50" s="63" t="s">
        <v>210</v>
      </c>
    </row>
    <row r="51" spans="1:9" ht="21" customHeight="1">
      <c r="A51" s="39" t="s">
        <v>191</v>
      </c>
      <c r="B51" s="39" t="s">
        <v>216</v>
      </c>
      <c r="C51" s="32" t="s">
        <v>217</v>
      </c>
      <c r="D51" s="39" t="s">
        <v>176</v>
      </c>
      <c r="E51" s="39" t="s">
        <v>76</v>
      </c>
      <c r="F51" s="32" t="s">
        <v>226</v>
      </c>
      <c r="G51" s="62">
        <f t="shared" si="1"/>
        <v>9</v>
      </c>
      <c r="H51" s="62">
        <v>0</v>
      </c>
      <c r="I51" s="63" t="s">
        <v>239</v>
      </c>
    </row>
    <row r="52" spans="1:9" ht="21" customHeight="1">
      <c r="A52" s="39" t="s">
        <v>191</v>
      </c>
      <c r="B52" s="39" t="s">
        <v>219</v>
      </c>
      <c r="C52" s="32" t="s">
        <v>220</v>
      </c>
      <c r="D52" s="39" t="s">
        <v>176</v>
      </c>
      <c r="E52" s="39" t="s">
        <v>76</v>
      </c>
      <c r="F52" s="32" t="s">
        <v>226</v>
      </c>
      <c r="G52" s="62">
        <f t="shared" si="1"/>
        <v>20</v>
      </c>
      <c r="H52" s="62">
        <v>0</v>
      </c>
      <c r="I52" s="63" t="s">
        <v>240</v>
      </c>
    </row>
    <row r="53" spans="1:9" ht="21" customHeight="1">
      <c r="A53" s="39" t="s">
        <v>191</v>
      </c>
      <c r="B53" s="39" t="s">
        <v>222</v>
      </c>
      <c r="C53" s="32" t="s">
        <v>223</v>
      </c>
      <c r="D53" s="39" t="s">
        <v>176</v>
      </c>
      <c r="E53" s="39" t="s">
        <v>76</v>
      </c>
      <c r="F53" s="32" t="s">
        <v>226</v>
      </c>
      <c r="G53" s="62">
        <f t="shared" si="1"/>
        <v>1.1000000000000001</v>
      </c>
      <c r="H53" s="62">
        <v>0</v>
      </c>
      <c r="I53" s="63" t="s">
        <v>241</v>
      </c>
    </row>
    <row r="54" spans="1:9" ht="21" customHeight="1">
      <c r="A54" s="39" t="s">
        <v>191</v>
      </c>
      <c r="B54" s="39" t="s">
        <v>80</v>
      </c>
      <c r="C54" s="32" t="s">
        <v>242</v>
      </c>
      <c r="D54" s="39" t="s">
        <v>176</v>
      </c>
      <c r="E54" s="39" t="s">
        <v>76</v>
      </c>
      <c r="F54" s="32" t="s">
        <v>226</v>
      </c>
      <c r="G54" s="62">
        <f t="shared" si="1"/>
        <v>2.57</v>
      </c>
      <c r="H54" s="62">
        <v>0</v>
      </c>
      <c r="I54" s="63" t="s">
        <v>243</v>
      </c>
    </row>
    <row r="55" spans="1:9" ht="21" customHeight="1">
      <c r="A55" s="39" t="s">
        <v>244</v>
      </c>
      <c r="B55" s="39"/>
      <c r="C55" s="32" t="s">
        <v>245</v>
      </c>
      <c r="D55" s="39" t="s">
        <v>246</v>
      </c>
      <c r="E55" s="39"/>
      <c r="F55" s="32" t="s">
        <v>245</v>
      </c>
      <c r="G55" s="62">
        <f t="shared" si="1"/>
        <v>35.39</v>
      </c>
      <c r="H55" s="62" t="s">
        <v>247</v>
      </c>
      <c r="I55" s="63">
        <v>0</v>
      </c>
    </row>
    <row r="56" spans="1:9" ht="21" customHeight="1">
      <c r="A56" s="39" t="s">
        <v>244</v>
      </c>
      <c r="B56" s="39" t="s">
        <v>76</v>
      </c>
      <c r="C56" s="32" t="s">
        <v>248</v>
      </c>
      <c r="D56" s="39" t="s">
        <v>246</v>
      </c>
      <c r="E56" s="39" t="s">
        <v>88</v>
      </c>
      <c r="F56" s="32" t="s">
        <v>249</v>
      </c>
      <c r="G56" s="62">
        <f t="shared" si="1"/>
        <v>0.77</v>
      </c>
      <c r="H56" s="62" t="s">
        <v>250</v>
      </c>
      <c r="I56" s="63">
        <v>0</v>
      </c>
    </row>
    <row r="57" spans="1:9" ht="21" customHeight="1">
      <c r="A57" s="39" t="s">
        <v>244</v>
      </c>
      <c r="B57" s="39" t="s">
        <v>88</v>
      </c>
      <c r="C57" s="32" t="s">
        <v>251</v>
      </c>
      <c r="D57" s="39" t="s">
        <v>246</v>
      </c>
      <c r="E57" s="39" t="s">
        <v>73</v>
      </c>
      <c r="F57" s="32" t="s">
        <v>252</v>
      </c>
      <c r="G57" s="62">
        <f t="shared" si="1"/>
        <v>6.15</v>
      </c>
      <c r="H57" s="62" t="s">
        <v>253</v>
      </c>
      <c r="I57" s="63">
        <v>0</v>
      </c>
    </row>
    <row r="58" spans="1:9" ht="21" customHeight="1">
      <c r="A58" s="39" t="s">
        <v>244</v>
      </c>
      <c r="B58" s="39" t="s">
        <v>78</v>
      </c>
      <c r="C58" s="32" t="s">
        <v>254</v>
      </c>
      <c r="D58" s="39" t="s">
        <v>246</v>
      </c>
      <c r="E58" s="39" t="s">
        <v>73</v>
      </c>
      <c r="F58" s="32" t="s">
        <v>252</v>
      </c>
      <c r="G58" s="62">
        <f t="shared" si="1"/>
        <v>28.48</v>
      </c>
      <c r="H58" s="62" t="s">
        <v>255</v>
      </c>
      <c r="I58" s="63">
        <v>0</v>
      </c>
    </row>
    <row r="59" spans="1:9" ht="21" customHeight="1">
      <c r="A59" s="39" t="s">
        <v>256</v>
      </c>
      <c r="B59" s="39"/>
      <c r="C59" s="32" t="s">
        <v>257</v>
      </c>
      <c r="D59" s="39" t="s">
        <v>258</v>
      </c>
      <c r="E59" s="39"/>
      <c r="F59" s="32" t="s">
        <v>259</v>
      </c>
      <c r="G59" s="62">
        <f t="shared" si="1"/>
        <v>3</v>
      </c>
      <c r="H59" s="62">
        <v>0</v>
      </c>
      <c r="I59" s="63" t="s">
        <v>232</v>
      </c>
    </row>
    <row r="60" spans="1:9" ht="21" customHeight="1">
      <c r="A60" s="39" t="s">
        <v>256</v>
      </c>
      <c r="B60" s="39" t="s">
        <v>76</v>
      </c>
      <c r="C60" s="32" t="s">
        <v>260</v>
      </c>
      <c r="D60" s="39" t="s">
        <v>258</v>
      </c>
      <c r="E60" s="39" t="s">
        <v>86</v>
      </c>
      <c r="F60" s="32" t="s">
        <v>261</v>
      </c>
      <c r="G60" s="62">
        <f t="shared" si="1"/>
        <v>3</v>
      </c>
      <c r="H60" s="62">
        <v>0</v>
      </c>
      <c r="I60" s="63" t="s">
        <v>232</v>
      </c>
    </row>
  </sheetData>
  <mergeCells count="8">
    <mergeCell ref="A1:I1"/>
    <mergeCell ref="A2:I2"/>
    <mergeCell ref="A4:B4"/>
    <mergeCell ref="C4:C5"/>
    <mergeCell ref="D4:E4"/>
    <mergeCell ref="F4:F5"/>
    <mergeCell ref="G4:I4"/>
    <mergeCell ref="A3:H3"/>
  </mergeCells>
  <phoneticPr fontId="1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9"/>
  <sheetViews>
    <sheetView topLeftCell="C1" workbookViewId="0">
      <selection activeCell="J16" sqref="J16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B1" s="37"/>
      <c r="C1" s="81" t="s">
        <v>262</v>
      </c>
      <c r="D1" s="81"/>
      <c r="E1" s="81"/>
      <c r="F1" s="81"/>
      <c r="G1" s="81"/>
      <c r="H1" s="81"/>
      <c r="I1" s="81"/>
      <c r="J1" s="81"/>
      <c r="K1" s="81"/>
    </row>
    <row r="2" spans="1:11" s="28" customFormat="1" ht="40.5" customHeight="1">
      <c r="A2" s="29"/>
      <c r="C2" s="82" t="s">
        <v>263</v>
      </c>
      <c r="D2" s="96"/>
      <c r="E2" s="96"/>
      <c r="F2" s="96"/>
      <c r="G2" s="96"/>
      <c r="H2" s="96"/>
      <c r="I2" s="96"/>
      <c r="J2" s="96"/>
      <c r="K2" s="96"/>
    </row>
    <row r="3" spans="1:11" ht="18" customHeight="1">
      <c r="A3" s="112" t="s">
        <v>3</v>
      </c>
      <c r="B3" s="113"/>
      <c r="C3" s="114"/>
      <c r="D3" s="114"/>
      <c r="E3" s="114"/>
      <c r="F3" s="114"/>
      <c r="G3" s="114"/>
      <c r="H3" s="114"/>
      <c r="I3" s="114"/>
      <c r="J3" s="86"/>
      <c r="K3" s="10" t="s">
        <v>4</v>
      </c>
    </row>
    <row r="4" spans="1:11" ht="19.5" customHeight="1">
      <c r="A4" s="110" t="s">
        <v>53</v>
      </c>
      <c r="B4" s="110" t="s">
        <v>54</v>
      </c>
      <c r="C4" s="89" t="s">
        <v>55</v>
      </c>
      <c r="D4" s="98"/>
      <c r="E4" s="98"/>
      <c r="F4" s="89" t="s">
        <v>56</v>
      </c>
      <c r="G4" s="89" t="s">
        <v>57</v>
      </c>
      <c r="H4" s="89" t="s">
        <v>117</v>
      </c>
      <c r="I4" s="98"/>
      <c r="J4" s="98"/>
      <c r="K4" s="89" t="s">
        <v>118</v>
      </c>
    </row>
    <row r="5" spans="1:11" s="58" customFormat="1" ht="19.5" customHeight="1">
      <c r="A5" s="111"/>
      <c r="B5" s="111"/>
      <c r="C5" s="31" t="s">
        <v>63</v>
      </c>
      <c r="D5" s="31" t="s">
        <v>64</v>
      </c>
      <c r="E5" s="31" t="s">
        <v>65</v>
      </c>
      <c r="F5" s="89"/>
      <c r="G5" s="89"/>
      <c r="H5" s="31" t="s">
        <v>133</v>
      </c>
      <c r="I5" s="31" t="s">
        <v>134</v>
      </c>
      <c r="J5" s="31" t="s">
        <v>135</v>
      </c>
      <c r="K5" s="89"/>
    </row>
    <row r="6" spans="1:11" s="7" customFormat="1" ht="19.5" customHeight="1">
      <c r="A6" s="34"/>
      <c r="B6" s="34"/>
      <c r="C6" s="33"/>
      <c r="D6" s="33"/>
      <c r="E6" s="33"/>
      <c r="F6" s="34" t="s">
        <v>70</v>
      </c>
      <c r="G6" s="64">
        <f>SUM(I6:K6)</f>
        <v>5311.080575</v>
      </c>
      <c r="H6" s="64">
        <f>I6+J6</f>
        <v>0</v>
      </c>
      <c r="I6" s="36">
        <v>0</v>
      </c>
      <c r="J6" s="36">
        <v>0</v>
      </c>
      <c r="K6" s="36">
        <f>K7</f>
        <v>5311.080575</v>
      </c>
    </row>
    <row r="7" spans="1:11" ht="19.5" customHeight="1">
      <c r="A7" s="34"/>
      <c r="B7" s="34"/>
      <c r="C7" s="33" t="s">
        <v>109</v>
      </c>
      <c r="D7" s="33"/>
      <c r="E7" s="33"/>
      <c r="F7" s="34" t="s">
        <v>110</v>
      </c>
      <c r="G7" s="64">
        <f>SUM(I7:K7)</f>
        <v>5311.080575</v>
      </c>
      <c r="H7" s="64">
        <f>I7+J7</f>
        <v>0</v>
      </c>
      <c r="I7" s="36">
        <v>0</v>
      </c>
      <c r="J7" s="36">
        <v>0</v>
      </c>
      <c r="K7" s="36">
        <f>K8</f>
        <v>5311.080575</v>
      </c>
    </row>
    <row r="8" spans="1:11" ht="19.5" customHeight="1">
      <c r="A8" s="34"/>
      <c r="B8" s="34"/>
      <c r="C8" s="33"/>
      <c r="D8" s="33" t="s">
        <v>111</v>
      </c>
      <c r="E8" s="33"/>
      <c r="F8" s="34" t="s">
        <v>112</v>
      </c>
      <c r="G8" s="64">
        <f>SUM(I8:K8)</f>
        <v>5311.080575</v>
      </c>
      <c r="H8" s="64">
        <f>I8+J8</f>
        <v>0</v>
      </c>
      <c r="I8" s="36">
        <v>0</v>
      </c>
      <c r="J8" s="36">
        <v>0</v>
      </c>
      <c r="K8" s="36">
        <f>K9</f>
        <v>5311.080575</v>
      </c>
    </row>
    <row r="9" spans="1:11" ht="19.5" customHeight="1">
      <c r="A9" s="34"/>
      <c r="B9" s="34"/>
      <c r="C9" s="33"/>
      <c r="D9" s="33"/>
      <c r="E9" s="33" t="s">
        <v>76</v>
      </c>
      <c r="F9" s="34" t="s">
        <v>113</v>
      </c>
      <c r="G9" s="64">
        <f>SUM(I9:K9)</f>
        <v>5311.080575</v>
      </c>
      <c r="H9" s="64">
        <f>I9+J9</f>
        <v>0</v>
      </c>
      <c r="I9" s="36">
        <v>0</v>
      </c>
      <c r="J9" s="36">
        <v>0</v>
      </c>
      <c r="K9" s="36">
        <v>5311.080575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pane ySplit="1" topLeftCell="A2" activePane="bottomLeft" state="frozen"/>
      <selection pane="bottomLeft" activeCell="D28" sqref="D28"/>
    </sheetView>
  </sheetViews>
  <sheetFormatPr defaultColWidth="8.875" defaultRowHeight="15" customHeight="1"/>
  <cols>
    <col min="1" max="1" width="21.375" style="68" customWidth="1"/>
    <col min="2" max="2" width="35.75" style="68" customWidth="1"/>
    <col min="3" max="6" width="28.625" style="69" customWidth="1"/>
    <col min="7" max="16384" width="8.875" style="70"/>
  </cols>
  <sheetData>
    <row r="1" spans="1:6" ht="15" customHeight="1">
      <c r="A1" s="67"/>
    </row>
    <row r="2" spans="1:6" s="68" customFormat="1" ht="45" customHeight="1">
      <c r="A2" s="116" t="s">
        <v>265</v>
      </c>
      <c r="B2" s="116"/>
      <c r="C2" s="116"/>
      <c r="D2" s="116"/>
      <c r="E2" s="116"/>
      <c r="F2" s="116"/>
    </row>
    <row r="3" spans="1:6" s="68" customFormat="1" ht="22.5" customHeight="1">
      <c r="A3" s="117" t="s">
        <v>266</v>
      </c>
      <c r="B3" s="118"/>
      <c r="C3" s="118"/>
      <c r="D3" s="118"/>
      <c r="E3" s="71" t="s">
        <v>267</v>
      </c>
      <c r="F3" s="72" t="s">
        <v>268</v>
      </c>
    </row>
    <row r="4" spans="1:6" s="68" customFormat="1" ht="22.5" customHeight="1">
      <c r="A4" s="119" t="s">
        <v>269</v>
      </c>
      <c r="B4" s="119" t="s">
        <v>123</v>
      </c>
      <c r="C4" s="119" t="s">
        <v>270</v>
      </c>
      <c r="D4" s="119"/>
      <c r="E4" s="119"/>
      <c r="F4" s="119"/>
    </row>
    <row r="5" spans="1:6" s="68" customFormat="1" ht="22.5" customHeight="1">
      <c r="A5" s="119"/>
      <c r="B5" s="119"/>
      <c r="C5" s="73" t="s">
        <v>57</v>
      </c>
      <c r="D5" s="73" t="s">
        <v>271</v>
      </c>
      <c r="E5" s="73" t="s">
        <v>272</v>
      </c>
      <c r="F5" s="73" t="s">
        <v>273</v>
      </c>
    </row>
    <row r="6" spans="1:6" s="68" customFormat="1" ht="22.5" customHeight="1">
      <c r="A6" s="73" t="s">
        <v>274</v>
      </c>
      <c r="B6" s="73">
        <v>1</v>
      </c>
      <c r="C6" s="73">
        <v>2</v>
      </c>
      <c r="D6" s="73">
        <v>3</v>
      </c>
      <c r="E6" s="73">
        <v>4</v>
      </c>
      <c r="F6" s="73">
        <v>5</v>
      </c>
    </row>
    <row r="7" spans="1:6" s="77" customFormat="1" ht="22.5" customHeight="1">
      <c r="A7" s="74">
        <v>1</v>
      </c>
      <c r="B7" s="75" t="s">
        <v>57</v>
      </c>
      <c r="C7" s="76">
        <f t="shared" ref="C7:C13" si="0">SUM(D7,E7,F7)</f>
        <v>37.82</v>
      </c>
      <c r="D7" s="76">
        <f>D8</f>
        <v>37.82</v>
      </c>
      <c r="E7" s="76">
        <f>E8</f>
        <v>0</v>
      </c>
      <c r="F7" s="76">
        <f>F8</f>
        <v>0</v>
      </c>
    </row>
    <row r="8" spans="1:6" s="77" customFormat="1" ht="22.5" customHeight="1">
      <c r="A8" s="74">
        <v>2</v>
      </c>
      <c r="B8" s="75" t="s">
        <v>275</v>
      </c>
      <c r="C8" s="76">
        <f t="shared" si="0"/>
        <v>37.82</v>
      </c>
      <c r="D8" s="76">
        <f>SUM(D9,D11,D12,D13)</f>
        <v>37.82</v>
      </c>
      <c r="E8" s="76">
        <f>SUM(E9,E11,E12,E13)</f>
        <v>0</v>
      </c>
      <c r="F8" s="76">
        <f>SUM(F9,F11,F12,F13)</f>
        <v>0</v>
      </c>
    </row>
    <row r="9" spans="1:6" s="77" customFormat="1" ht="22.5" customHeight="1">
      <c r="A9" s="74">
        <v>3</v>
      </c>
      <c r="B9" s="75" t="s">
        <v>276</v>
      </c>
      <c r="C9" s="76">
        <f t="shared" si="0"/>
        <v>0</v>
      </c>
      <c r="D9" s="76">
        <v>0</v>
      </c>
      <c r="E9" s="76">
        <v>0</v>
      </c>
      <c r="F9" s="76">
        <v>0</v>
      </c>
    </row>
    <row r="10" spans="1:6" s="77" customFormat="1" ht="22.5" customHeight="1">
      <c r="A10" s="74">
        <v>4</v>
      </c>
      <c r="B10" s="75" t="s">
        <v>277</v>
      </c>
      <c r="C10" s="76">
        <f t="shared" si="0"/>
        <v>35</v>
      </c>
      <c r="D10" s="76">
        <f>SUM(D11,D12)</f>
        <v>35</v>
      </c>
      <c r="E10" s="76">
        <f>SUM(E11,E12)</f>
        <v>0</v>
      </c>
      <c r="F10" s="76">
        <f>SUM(F11,F12)</f>
        <v>0</v>
      </c>
    </row>
    <row r="11" spans="1:6" s="77" customFormat="1" ht="22.5" customHeight="1">
      <c r="A11" s="74">
        <v>5</v>
      </c>
      <c r="B11" s="75" t="s">
        <v>278</v>
      </c>
      <c r="C11" s="76">
        <f t="shared" si="0"/>
        <v>0</v>
      </c>
      <c r="D11" s="76">
        <v>0</v>
      </c>
      <c r="E11" s="76">
        <v>0</v>
      </c>
      <c r="F11" s="76">
        <v>0</v>
      </c>
    </row>
    <row r="12" spans="1:6" s="77" customFormat="1" ht="22.5" customHeight="1">
      <c r="A12" s="74">
        <v>6</v>
      </c>
      <c r="B12" s="75" t="s">
        <v>279</v>
      </c>
      <c r="C12" s="76">
        <f t="shared" si="0"/>
        <v>35</v>
      </c>
      <c r="D12" s="76">
        <v>35</v>
      </c>
      <c r="E12" s="76">
        <v>0</v>
      </c>
      <c r="F12" s="76">
        <v>0</v>
      </c>
    </row>
    <row r="13" spans="1:6" s="77" customFormat="1" ht="22.5" customHeight="1">
      <c r="A13" s="74">
        <v>7</v>
      </c>
      <c r="B13" s="75" t="s">
        <v>280</v>
      </c>
      <c r="C13" s="76">
        <f t="shared" si="0"/>
        <v>2.82</v>
      </c>
      <c r="D13" s="76">
        <v>2.82</v>
      </c>
      <c r="E13" s="76">
        <v>0</v>
      </c>
      <c r="F13" s="76">
        <v>0</v>
      </c>
    </row>
    <row r="14" spans="1:6" s="77" customFormat="1" ht="22.5" customHeight="1">
      <c r="A14" s="74"/>
      <c r="B14" s="75"/>
      <c r="C14" s="78"/>
      <c r="D14" s="78"/>
      <c r="E14" s="78"/>
      <c r="F14" s="78"/>
    </row>
  </sheetData>
  <mergeCells count="5">
    <mergeCell ref="A2:F2"/>
    <mergeCell ref="A3:D3"/>
    <mergeCell ref="A4:A5"/>
    <mergeCell ref="B4:B5"/>
    <mergeCell ref="C4:F4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</vt:lpstr>
      <vt:lpstr>07 - 政府性基金预算支出表</vt:lpstr>
      <vt:lpstr>08 - 部门预算财政拨款三公经费支出表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2025-02-28T06:06:04Z</dcterms:created>
  <dcterms:modified xsi:type="dcterms:W3CDTF">2025-03-10T10:25:17Z</dcterms:modified>
</cp:coreProperties>
</file>