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<sst xmlns="http://schemas.openxmlformats.org/spreadsheetml/2006/main" count="114" uniqueCount="99">
  <si>
    <t>附件2</t>
  </si>
  <si>
    <t>项目支出预算表（分资金性质）</t>
  </si>
  <si>
    <t>部门（单位）：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</si>
  <si>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</si>
  <si>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</si>
  <si>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</si>
  <si>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</si>
  <si>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</si>
  <si>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</si>
  <si>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</si>
  <si>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</si>
  <si>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</si>
  <si>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财政拨款安排结转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</si>
  <si>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</si>
  <si>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</si>
  <si>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</si>
  <si>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</si>
  <si>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</si>
  <si>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</si>
  <si>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</si>
  <si>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</si>
  <si>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</si>
  <si>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</si>
  <si>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</si>
  <si>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</si>
  <si>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</si>
  <si>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</si>
  <si>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</si>
  <si>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</si>
  <si>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</si>
  <si>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</si>
  <si>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</si>
  <si>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</si>
  <si>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</si>
  <si>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</si>
  <si>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</si>
  <si>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</si>
  <si>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</si>
  <si>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</si>
  <si>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</si>
  <si>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</si>
  <si>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</si>
  <si>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</si>
  <si>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</si>
  <si>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</si>
  <si>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</si>
  <si>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</si>
  <si>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</si>
  <si>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</si>
  <si>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</si>
  <si>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</si>
  <si>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</si>
  <si>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</si>
  <si>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</si>
  <si>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</si>
  <si>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</si>
  <si>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</si>
  <si>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</si>
  <si>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</si>
  <si>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215</t>
  </si>
  <si>
    <t>青岛市黄岛区住房和城乡建设局</t>
  </si>
  <si>
    <t>215001</t>
  </si>
  <si>
    <t>青岛市黄岛区住房和城乡建设局(本级)</t>
  </si>
  <si>
    <t>37021125002202150022Q</t>
  </si>
  <si>
    <t>四1221-乡村振兴（补充）工作经费</t>
  </si>
  <si>
    <t>37021125002202150023P</t>
  </si>
  <si>
    <t>四1022-水电运行费</t>
  </si>
  <si>
    <t>37021125002202150024W</t>
  </si>
  <si>
    <t>四1221-契税补贴资金</t>
  </si>
  <si>
    <t>370211250022021500255</t>
  </si>
  <si>
    <t>三513-劳务派遣人员费用</t>
  </si>
  <si>
    <t>37021125512802150004K</t>
  </si>
  <si>
    <t>四123-施工图设计文件数字化联审系统运维费</t>
  </si>
  <si>
    <t>37021125600902150003Y</t>
  </si>
  <si>
    <t>五15-农村无害化卫生改厕后续管护费用</t>
  </si>
  <si>
    <t>370211256009021500044</t>
  </si>
  <si>
    <t>四1221-农村300户以上公厕管护费用</t>
  </si>
  <si>
    <t>37021125680702150002D</t>
  </si>
  <si>
    <t>五135-既有住宅加装电梯奖补资金</t>
  </si>
  <si>
    <t>37021125680902150004Y</t>
  </si>
  <si>
    <t>四1221-施工图审查费</t>
  </si>
  <si>
    <t>370211240180021500020</t>
  </si>
  <si>
    <t>2024年公共建筑节能改造项目奖补资金（省级）</t>
  </si>
  <si>
    <t>3702112450PQ02150008Q</t>
  </si>
  <si>
    <t>老旧小区改造资金（市级）</t>
  </si>
  <si>
    <t>37021124600902150002P</t>
  </si>
  <si>
    <t>农村改厕后续管护奖补资金(市级）</t>
  </si>
  <si>
    <t>370211240180021500044</t>
  </si>
  <si>
    <t>2024年公共建筑节能改造项目奖补资金（市级）</t>
  </si>
  <si>
    <t>3702112450PQ02150042W</t>
  </si>
  <si>
    <t>2023年老旧小区改造项目（配套道路、通讯及燃气等部分）</t>
  </si>
  <si>
    <t>370211246807021500025</t>
  </si>
  <si>
    <t>既有住宅加装电梯奖补资金（市级）</t>
  </si>
  <si>
    <t>37021124261002150002F</t>
  </si>
  <si>
    <t>施工总承包一级（甲级）资质建筑企业市级奖励资金（资质升级迁入奖励）</t>
  </si>
  <si>
    <t>37021125485002150003M</t>
  </si>
  <si>
    <t>农村危房改造补助资金（市级）</t>
  </si>
  <si>
    <t>37021125485002150004T</t>
  </si>
  <si>
    <t>农村危房改造补助资金（中央）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</si>
</sst>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1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9" fontId="3" fillId="2" borderId="5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8"/>
  <sheetViews>
    <sheetView tabSelected="1" workbookViewId="0">
      <pane ySplit="1" topLeftCell="A2" activePane="bottomLeft" state="frozen"/>
      <selection/>
      <selection pane="bottomLeft" activeCell="E10" sqref="E10"/>
    </sheetView>
  </sheetViews>
  <sheetFormatPr defaultColWidth="8.875" defaultRowHeight="13.5"/>
  <cols>
    <col min="1" max="1" width="13.625" customWidth="1"/>
    <col min="2" max="2" width="31.25" customWidth="1"/>
    <col min="3" max="3" width="20.875" customWidth="1"/>
    <col min="4" max="4" width="60" customWidth="1"/>
    <col min="5" max="6" width="9.25" customWidth="1"/>
    <col min="7" max="7" width="10.375" customWidth="1"/>
    <col min="8" max="8" width="13.625" customWidth="1"/>
    <col min="9" max="9" width="9.25" customWidth="1"/>
    <col min="10" max="10" width="7.5" customWidth="1"/>
    <col min="11" max="18" width="3.875" customWidth="1"/>
    <col min="19" max="19" width="9.25" customWidth="1"/>
    <col min="20" max="20" width="3.875" customWidth="1"/>
    <col min="21" max="21" width="7.125" customWidth="1"/>
    <col min="22" max="23" width="18.5" customWidth="1"/>
    <col min="24" max="24" width="15.25" customWidth="1"/>
    <col min="25" max="26" width="9.25" customWidth="1"/>
    <col min="27" max="27" width="3.875" customWidth="1"/>
    <col min="28" max="28" width="6.625" customWidth="1"/>
    <col min="29" max="29" width="7.125" customWidth="1"/>
    <col min="30" max="30" width="16.875" customWidth="1"/>
    <col min="31" max="31" width="13.625" customWidth="1"/>
    <col min="32" max="32" width="26.625" customWidth="1"/>
    <col min="33" max="33" width="13.625" customWidth="1"/>
    <col min="34" max="35" width="10.375" customWidth="1"/>
    <col min="36" max="36" width="13.625" customWidth="1"/>
    <col min="37" max="38" width="16.875" customWidth="1"/>
    <col min="39" max="41" width="10.375" customWidth="1"/>
    <col min="42" max="42" width="13.625" customWidth="1"/>
    <col min="43" max="43" width="7.125" customWidth="1"/>
    <col min="44" max="44" width="13.625" customWidth="1"/>
    <col min="45" max="45" width="12" customWidth="1"/>
    <col min="46" max="46" width="13.625" customWidth="1"/>
    <col min="47" max="47" width="10.375" customWidth="1"/>
    <col min="48" max="48" width="13.625" customWidth="1"/>
    <col min="49" max="49" width="7.125" customWidth="1"/>
    <col min="50" max="50" width="10.375" customWidth="1"/>
    <col min="51" max="51" width="12" customWidth="1"/>
    <col min="52" max="52" width="13.625" customWidth="1"/>
    <col min="53" max="53" width="10.375" customWidth="1"/>
    <col min="54" max="54" width="12" customWidth="1"/>
    <col min="55" max="55" width="10.375" customWidth="1"/>
  </cols>
  <sheetData>
    <row r="1" ht="17.25" customHeight="1" spans="1:1">
      <c r="A1" t="s">
        <v>0</v>
      </c>
    </row>
    <row r="2" ht="22.5" spans="1:5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3" s="4" t="s">
        <v>2</v>
      </c>
      <c r="B3" s="5" t="s">
        <v>3</v>
      </c>
      <c r="C3" s="4"/>
      <c r="D3" s="5" t="s">
        <v>3</v>
      </c>
      <c r="E3" s="6"/>
      <c r="F3" s="4"/>
      <c r="G3" s="7"/>
      <c r="H3" s="7"/>
      <c r="I3" s="7"/>
      <c r="J3" s="7"/>
      <c r="K3" s="7"/>
      <c r="L3" s="7"/>
      <c r="M3" s="7"/>
      <c r="N3" s="7"/>
      <c r="O3" s="21"/>
      <c r="P3" s="7"/>
      <c r="Q3" s="7"/>
      <c r="R3" s="21"/>
      <c r="S3" s="7"/>
      <c r="T3" s="7"/>
      <c r="U3" s="7"/>
      <c r="V3" s="7"/>
      <c r="W3" s="7"/>
      <c r="X3" s="7"/>
      <c r="Y3" s="7"/>
      <c r="Z3" s="7"/>
      <c r="AA3" s="7"/>
      <c r="AB3" s="23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21"/>
      <c r="AU3" s="21"/>
      <c r="AV3" s="21"/>
      <c r="AW3" s="21"/>
      <c r="AX3" s="21"/>
      <c r="AY3" s="24"/>
      <c r="AZ3" s="23" t="s">
        <v>4</v>
      </c>
      <c r="BA3" s="23"/>
      <c r="BB3" s="23"/>
      <c r="BC3" s="23"/>
    </row>
    <row r="4" customHeight="1" spans="1:55">
      <c r="A4" s="8" t="s">
        <v>5</v>
      </c>
      <c r="B4" s="9" t="s">
        <v>6</v>
      </c>
      <c r="C4" s="8" t="s">
        <v>7</v>
      </c>
      <c r="D4" s="9" t="s">
        <v>8</v>
      </c>
      <c r="E4" s="10" t="s">
        <v>9</v>
      </c>
      <c r="F4" s="11" t="s">
        <v>10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11</v>
      </c>
      <c r="AO4" s="11"/>
      <c r="AP4" s="11"/>
      <c r="AQ4" s="11"/>
      <c r="AR4" s="11"/>
      <c r="AS4" s="11"/>
      <c r="AT4" s="11"/>
      <c r="AU4" s="11"/>
      <c r="AV4" s="11"/>
      <c r="AW4" s="25"/>
      <c r="AX4" s="26" t="s">
        <v>12</v>
      </c>
      <c r="AY4" s="26"/>
      <c r="AZ4" s="26"/>
      <c r="BA4" s="26"/>
      <c r="BB4" s="26"/>
      <c r="BC4" s="26"/>
    </row>
    <row r="5" customHeight="1" spans="1:55">
      <c r="A5" s="8"/>
      <c r="B5" s="9"/>
      <c r="C5" s="8"/>
      <c r="D5" s="9"/>
      <c r="E5" s="12"/>
      <c r="F5" s="9" t="s">
        <v>13</v>
      </c>
      <c r="G5" s="11" t="s">
        <v>14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15</v>
      </c>
      <c r="AH5" s="11" t="s">
        <v>16</v>
      </c>
      <c r="AI5" s="11"/>
      <c r="AJ5" s="11"/>
      <c r="AK5" s="11"/>
      <c r="AL5" s="11"/>
      <c r="AM5" s="11"/>
      <c r="AN5" s="9" t="s">
        <v>17</v>
      </c>
      <c r="AO5" s="11" t="s">
        <v>18</v>
      </c>
      <c r="AP5" s="11"/>
      <c r="AQ5" s="11"/>
      <c r="AR5" s="11"/>
      <c r="AS5" s="11"/>
      <c r="AT5" s="11"/>
      <c r="AU5" s="11"/>
      <c r="AV5" s="9" t="s">
        <v>15</v>
      </c>
      <c r="AW5" s="27" t="s">
        <v>16</v>
      </c>
      <c r="AX5" s="26"/>
      <c r="AY5" s="26"/>
      <c r="AZ5" s="26"/>
      <c r="BA5" s="26"/>
      <c r="BB5" s="26"/>
      <c r="BC5" s="26"/>
    </row>
    <row r="6" customHeight="1" spans="1:55">
      <c r="A6" s="8"/>
      <c r="B6" s="9"/>
      <c r="C6" s="8"/>
      <c r="D6" s="9"/>
      <c r="E6" s="12"/>
      <c r="F6" s="9"/>
      <c r="G6" s="9" t="s">
        <v>19</v>
      </c>
      <c r="H6" s="11" t="s">
        <v>20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21</v>
      </c>
      <c r="Y6" s="11"/>
      <c r="Z6" s="11"/>
      <c r="AA6" s="11"/>
      <c r="AB6" s="11"/>
      <c r="AC6" s="11"/>
      <c r="AD6" s="11" t="s">
        <v>22</v>
      </c>
      <c r="AE6" s="11"/>
      <c r="AF6" s="11"/>
      <c r="AG6" s="9"/>
      <c r="AH6" s="9" t="s">
        <v>23</v>
      </c>
      <c r="AI6" s="9" t="s">
        <v>24</v>
      </c>
      <c r="AJ6" s="9" t="s">
        <v>25</v>
      </c>
      <c r="AK6" s="9" t="s">
        <v>26</v>
      </c>
      <c r="AL6" s="9" t="s">
        <v>27</v>
      </c>
      <c r="AM6" s="9" t="s">
        <v>28</v>
      </c>
      <c r="AN6" s="9"/>
      <c r="AO6" s="9" t="s">
        <v>29</v>
      </c>
      <c r="AP6" s="11" t="s">
        <v>20</v>
      </c>
      <c r="AQ6" s="11"/>
      <c r="AR6" s="11"/>
      <c r="AS6" s="9" t="s">
        <v>30</v>
      </c>
      <c r="AT6" s="9" t="s">
        <v>31</v>
      </c>
      <c r="AU6" s="9" t="s">
        <v>32</v>
      </c>
      <c r="AV6" s="9"/>
      <c r="AW6" s="9"/>
      <c r="AX6" s="9" t="s">
        <v>20</v>
      </c>
      <c r="AY6" s="9" t="s">
        <v>30</v>
      </c>
      <c r="AZ6" s="9" t="s">
        <v>31</v>
      </c>
      <c r="BA6" s="9" t="s">
        <v>32</v>
      </c>
      <c r="BB6" s="9"/>
      <c r="BC6" s="9"/>
    </row>
    <row r="7" customHeight="1" spans="1:55">
      <c r="A7" s="8"/>
      <c r="B7" s="9"/>
      <c r="C7" s="8"/>
      <c r="D7" s="9"/>
      <c r="E7" s="12"/>
      <c r="F7" s="9"/>
      <c r="G7" s="9"/>
      <c r="H7" s="9" t="s">
        <v>33</v>
      </c>
      <c r="I7" s="11" t="s">
        <v>20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34</v>
      </c>
      <c r="V7" s="9" t="s">
        <v>35</v>
      </c>
      <c r="W7" s="9" t="s">
        <v>36</v>
      </c>
      <c r="X7" s="9" t="s">
        <v>37</v>
      </c>
      <c r="Y7" s="11" t="s">
        <v>30</v>
      </c>
      <c r="Z7" s="11"/>
      <c r="AA7" s="11"/>
      <c r="AB7" s="11"/>
      <c r="AC7" s="9" t="s">
        <v>38</v>
      </c>
      <c r="AD7" s="9" t="s">
        <v>39</v>
      </c>
      <c r="AE7" s="9" t="s">
        <v>40</v>
      </c>
      <c r="AF7" s="9" t="s">
        <v>41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42</v>
      </c>
      <c r="AQ7" s="9" t="s">
        <v>43</v>
      </c>
      <c r="AR7" s="9" t="s">
        <v>44</v>
      </c>
      <c r="AS7" s="9"/>
      <c r="AT7" s="9"/>
      <c r="AU7" s="9"/>
      <c r="AV7" s="9"/>
      <c r="AW7" s="9"/>
      <c r="AX7" s="28"/>
      <c r="AY7" s="28"/>
      <c r="AZ7" s="28"/>
      <c r="BA7" s="8" t="s">
        <v>20</v>
      </c>
      <c r="BB7" s="8" t="s">
        <v>30</v>
      </c>
      <c r="BC7" s="8" t="s">
        <v>45</v>
      </c>
    </row>
    <row r="8" ht="84" spans="1:55">
      <c r="A8" s="8"/>
      <c r="B8" s="9"/>
      <c r="C8" s="8"/>
      <c r="D8" s="9"/>
      <c r="E8" s="12"/>
      <c r="F8" s="9"/>
      <c r="G8" s="9"/>
      <c r="H8" s="9"/>
      <c r="I8" s="22" t="s">
        <v>46</v>
      </c>
      <c r="J8" s="22" t="s">
        <v>43</v>
      </c>
      <c r="K8" s="22" t="s">
        <v>47</v>
      </c>
      <c r="L8" s="22" t="s">
        <v>48</v>
      </c>
      <c r="M8" s="22" t="s">
        <v>49</v>
      </c>
      <c r="N8" s="22" t="s">
        <v>50</v>
      </c>
      <c r="O8" s="22" t="s">
        <v>40</v>
      </c>
      <c r="P8" s="22" t="s">
        <v>51</v>
      </c>
      <c r="Q8" s="22" t="s">
        <v>52</v>
      </c>
      <c r="R8" s="22" t="s">
        <v>53</v>
      </c>
      <c r="S8" s="22" t="s">
        <v>54</v>
      </c>
      <c r="T8" s="22" t="s">
        <v>55</v>
      </c>
      <c r="U8" s="9"/>
      <c r="V8" s="9"/>
      <c r="W8" s="9"/>
      <c r="X8" s="9"/>
      <c r="Y8" s="22" t="s">
        <v>46</v>
      </c>
      <c r="Z8" s="22" t="s">
        <v>56</v>
      </c>
      <c r="AA8" s="22" t="s">
        <v>57</v>
      </c>
      <c r="AB8" s="22" t="s">
        <v>58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8"/>
      <c r="AY8" s="28"/>
      <c r="AZ8" s="28"/>
      <c r="BA8" s="8"/>
      <c r="BB8" s="8"/>
      <c r="BC8" s="8"/>
    </row>
    <row r="9" s="1" customFormat="1" ht="19.5" customHeight="1" spans="1:55">
      <c r="A9" s="13" t="s">
        <v>59</v>
      </c>
      <c r="B9" s="14" t="s">
        <v>60</v>
      </c>
      <c r="C9" s="14"/>
      <c r="D9" s="14"/>
      <c r="E9" s="15">
        <f t="shared" ref="E9:E19" si="0">SUM(F9,AN9)</f>
        <v>8546.580144</v>
      </c>
      <c r="F9" s="16">
        <f t="shared" ref="F9:F19" si="1">SUM(G9,AG9,AH9)</f>
        <v>8546.580144</v>
      </c>
      <c r="G9" s="16">
        <f>H9+X9</f>
        <v>8546.580144</v>
      </c>
      <c r="H9" s="16">
        <f>I9</f>
        <v>7380.300144</v>
      </c>
      <c r="I9" s="16">
        <f>J9+S9</f>
        <v>7380.300144</v>
      </c>
      <c r="J9" s="16">
        <f>J10+J29+J41</f>
        <v>593.720144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f>S10+S29+S41</f>
        <v>6786.58</v>
      </c>
      <c r="T9" s="16">
        <f t="shared" ref="T9:T19" si="2">I9-SUM(J9:S9)</f>
        <v>0</v>
      </c>
      <c r="U9" s="16">
        <v>0</v>
      </c>
      <c r="V9" s="16">
        <v>0</v>
      </c>
      <c r="W9" s="16">
        <v>0</v>
      </c>
      <c r="X9" s="16">
        <f t="shared" ref="X9:X19" si="3">SUM(Y9,AC9)</f>
        <v>1166.28</v>
      </c>
      <c r="Y9" s="16">
        <f t="shared" ref="Y9:Y19" si="4">SUM(Z9:AB9)</f>
        <v>1166.28</v>
      </c>
      <c r="Z9" s="16">
        <v>1108.68</v>
      </c>
      <c r="AA9" s="16">
        <v>0</v>
      </c>
      <c r="AB9" s="16">
        <v>57.6</v>
      </c>
      <c r="AC9" s="16">
        <v>0</v>
      </c>
      <c r="AD9" s="16">
        <f t="shared" ref="AD9:AD19" si="5">SUM(AE9,AF9)</f>
        <v>0</v>
      </c>
      <c r="AE9" s="16">
        <v>0</v>
      </c>
      <c r="AF9" s="16">
        <v>0</v>
      </c>
      <c r="AG9" s="16">
        <v>0</v>
      </c>
      <c r="AH9" s="16">
        <f t="shared" ref="AH9:AH19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19" si="7">SUM(AO9,AV9,AW9)</f>
        <v>0</v>
      </c>
      <c r="AO9" s="16">
        <f t="shared" ref="AO9:AO19" si="8">SUM(AP9,AS9,AT9,AU9)</f>
        <v>0</v>
      </c>
      <c r="AP9" s="16">
        <f t="shared" ref="AP9:AP19" si="9">IFERROR(AX9-BA9,0)</f>
        <v>0</v>
      </c>
      <c r="AQ9" s="16">
        <v>0</v>
      </c>
      <c r="AR9" s="16">
        <f t="shared" ref="AR9:AR19" si="10">IFERROR((AX9-AQ9-BA9),0)</f>
        <v>0</v>
      </c>
      <c r="AS9" s="16">
        <f t="shared" ref="AS9:AS19" si="11">IFERROR((AY9-BB9),0)</f>
        <v>0</v>
      </c>
      <c r="AT9" s="16">
        <f t="shared" ref="AT9:AT19" si="12">IFERROR((AZ9-BC9),0)</f>
        <v>0</v>
      </c>
      <c r="AU9" s="16">
        <f t="shared" ref="AU9:AU19" si="13">IFERROR(SUM(BA9:BC9),0)</f>
        <v>0</v>
      </c>
      <c r="AV9" s="16">
        <v>0</v>
      </c>
      <c r="AW9" s="16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</row>
    <row r="10" s="2" customFormat="1" ht="19.5" customHeight="1" spans="1:55">
      <c r="A10" s="17" t="s">
        <v>61</v>
      </c>
      <c r="B10" s="18" t="s">
        <v>62</v>
      </c>
      <c r="C10" s="18"/>
      <c r="D10" s="18"/>
      <c r="E10" s="19">
        <f t="shared" si="0"/>
        <v>8546.580144</v>
      </c>
      <c r="F10" s="20">
        <f t="shared" si="1"/>
        <v>8546.580144</v>
      </c>
      <c r="G10" s="20">
        <f>H10+X10</f>
        <v>8546.580144</v>
      </c>
      <c r="H10" s="20">
        <f>I10</f>
        <v>7380.300144</v>
      </c>
      <c r="I10" s="20">
        <f>J10+S10</f>
        <v>7380.300144</v>
      </c>
      <c r="J10" s="20">
        <v>593.720144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6786.58</v>
      </c>
      <c r="T10" s="20">
        <f t="shared" si="2"/>
        <v>0</v>
      </c>
      <c r="U10" s="20">
        <v>0</v>
      </c>
      <c r="V10" s="20">
        <v>0</v>
      </c>
      <c r="W10" s="20">
        <v>0</v>
      </c>
      <c r="X10" s="20">
        <f t="shared" si="3"/>
        <v>1166.28</v>
      </c>
      <c r="Y10" s="20">
        <f>Z10+AB10</f>
        <v>1166.28</v>
      </c>
      <c r="Z10" s="20">
        <v>1108.68</v>
      </c>
      <c r="AA10" s="20">
        <v>0</v>
      </c>
      <c r="AB10" s="20">
        <v>57.6</v>
      </c>
      <c r="AC10" s="20">
        <v>0</v>
      </c>
      <c r="AD10" s="20">
        <f t="shared" si="5"/>
        <v>0</v>
      </c>
      <c r="AE10" s="20">
        <v>0</v>
      </c>
      <c r="AF10" s="20">
        <v>0</v>
      </c>
      <c r="AG10" s="20">
        <v>0</v>
      </c>
      <c r="AH10" s="20">
        <f t="shared" si="6"/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f t="shared" si="7"/>
        <v>0</v>
      </c>
      <c r="AO10" s="20">
        <f t="shared" si="8"/>
        <v>0</v>
      </c>
      <c r="AP10" s="20">
        <f t="shared" si="9"/>
        <v>0</v>
      </c>
      <c r="AQ10" s="20">
        <v>0</v>
      </c>
      <c r="AR10" s="20">
        <f t="shared" si="10"/>
        <v>0</v>
      </c>
      <c r="AS10" s="20">
        <f t="shared" si="11"/>
        <v>0</v>
      </c>
      <c r="AT10" s="20">
        <f t="shared" si="12"/>
        <v>0</v>
      </c>
      <c r="AU10" s="20">
        <f t="shared" si="13"/>
        <v>0</v>
      </c>
      <c r="AV10" s="20">
        <v>0</v>
      </c>
      <c r="AW10" s="2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</row>
    <row r="11" s="1" customFormat="1" ht="19.5" customHeight="1" spans="1:55">
      <c r="A11" s="13"/>
      <c r="B11" s="14"/>
      <c r="C11" s="14" t="s">
        <v>63</v>
      </c>
      <c r="D11" s="14" t="s">
        <v>64</v>
      </c>
      <c r="E11" s="15">
        <f t="shared" si="0"/>
        <v>1.8</v>
      </c>
      <c r="F11" s="16">
        <f t="shared" si="1"/>
        <v>1.8</v>
      </c>
      <c r="G11" s="16">
        <v>1.8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1.8</v>
      </c>
      <c r="Y11" s="16">
        <f t="shared" si="4"/>
        <v>1.8</v>
      </c>
      <c r="Z11" s="16">
        <v>1.8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</row>
    <row r="12" s="1" customFormat="1" ht="19.5" customHeight="1" spans="1:55">
      <c r="A12" s="13"/>
      <c r="B12" s="14"/>
      <c r="C12" s="14" t="s">
        <v>65</v>
      </c>
      <c r="D12" s="14" t="s">
        <v>66</v>
      </c>
      <c r="E12" s="15">
        <f t="shared" si="0"/>
        <v>12.68</v>
      </c>
      <c r="F12" s="16">
        <f t="shared" si="1"/>
        <v>12.68</v>
      </c>
      <c r="G12" s="16">
        <v>12.68</v>
      </c>
      <c r="H12" s="16">
        <v>12.68</v>
      </c>
      <c r="I12" s="16">
        <v>12.68</v>
      </c>
      <c r="J12" s="16">
        <v>12.68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</row>
    <row r="13" s="1" customFormat="1" ht="19.5" customHeight="1" spans="1:55">
      <c r="A13" s="13"/>
      <c r="B13" s="14"/>
      <c r="C13" s="14" t="s">
        <v>67</v>
      </c>
      <c r="D13" s="14" t="s">
        <v>68</v>
      </c>
      <c r="E13" s="15">
        <f t="shared" si="0"/>
        <v>500</v>
      </c>
      <c r="F13" s="16">
        <f t="shared" si="1"/>
        <v>500</v>
      </c>
      <c r="G13" s="16">
        <v>500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500</v>
      </c>
      <c r="Y13" s="16">
        <f t="shared" si="4"/>
        <v>500</v>
      </c>
      <c r="Z13" s="16">
        <v>500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</row>
    <row r="14" s="1" customFormat="1" ht="19.5" customHeight="1" spans="1:55">
      <c r="A14" s="13"/>
      <c r="B14" s="14"/>
      <c r="C14" s="14" t="s">
        <v>69</v>
      </c>
      <c r="D14" s="14" t="s">
        <v>70</v>
      </c>
      <c r="E14" s="15">
        <f t="shared" si="0"/>
        <v>191.040144</v>
      </c>
      <c r="F14" s="16">
        <f t="shared" si="1"/>
        <v>191.040144</v>
      </c>
      <c r="G14" s="16">
        <v>191.040144</v>
      </c>
      <c r="H14" s="16">
        <v>191.040144</v>
      </c>
      <c r="I14" s="16">
        <v>191.040144</v>
      </c>
      <c r="J14" s="16">
        <v>191.040144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</row>
    <row r="15" s="1" customFormat="1" ht="19.5" customHeight="1" spans="1:55">
      <c r="A15" s="13"/>
      <c r="B15" s="14"/>
      <c r="C15" s="14" t="s">
        <v>71</v>
      </c>
      <c r="D15" s="14" t="s">
        <v>72</v>
      </c>
      <c r="E15" s="15">
        <f t="shared" si="0"/>
        <v>2.88</v>
      </c>
      <c r="F15" s="16">
        <f t="shared" si="1"/>
        <v>2.88</v>
      </c>
      <c r="G15" s="16">
        <v>2.88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2.88</v>
      </c>
      <c r="Y15" s="16">
        <f t="shared" si="4"/>
        <v>2.88</v>
      </c>
      <c r="Z15" s="16">
        <v>2.88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</row>
    <row r="16" s="1" customFormat="1" ht="19.5" customHeight="1" spans="1:55">
      <c r="A16" s="13"/>
      <c r="B16" s="14"/>
      <c r="C16" s="14" t="s">
        <v>73</v>
      </c>
      <c r="D16" s="14" t="s">
        <v>74</v>
      </c>
      <c r="E16" s="15">
        <f t="shared" si="0"/>
        <v>254</v>
      </c>
      <c r="F16" s="16">
        <f t="shared" si="1"/>
        <v>254</v>
      </c>
      <c r="G16" s="16">
        <v>254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254</v>
      </c>
      <c r="Y16" s="16">
        <f t="shared" si="4"/>
        <v>254</v>
      </c>
      <c r="Z16" s="16">
        <v>254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</row>
    <row r="17" s="1" customFormat="1" ht="19.5" customHeight="1" spans="1:55">
      <c r="A17" s="13"/>
      <c r="B17" s="14"/>
      <c r="C17" s="14" t="s">
        <v>75</v>
      </c>
      <c r="D17" s="14" t="s">
        <v>76</v>
      </c>
      <c r="E17" s="15">
        <f t="shared" si="0"/>
        <v>50</v>
      </c>
      <c r="F17" s="16">
        <f t="shared" si="1"/>
        <v>50</v>
      </c>
      <c r="G17" s="16">
        <v>50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50</v>
      </c>
      <c r="Y17" s="16">
        <f t="shared" si="4"/>
        <v>50</v>
      </c>
      <c r="Z17" s="16">
        <v>50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0</v>
      </c>
      <c r="AO17" s="16">
        <f t="shared" si="8"/>
        <v>0</v>
      </c>
      <c r="AP17" s="16">
        <f t="shared" si="9"/>
        <v>0</v>
      </c>
      <c r="AQ17" s="16">
        <v>0</v>
      </c>
      <c r="AR17" s="16">
        <f t="shared" si="10"/>
        <v>0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</row>
    <row r="18" s="1" customFormat="1" ht="19.5" customHeight="1" spans="1:55">
      <c r="A18" s="13"/>
      <c r="B18" s="14"/>
      <c r="C18" s="14" t="s">
        <v>77</v>
      </c>
      <c r="D18" s="14" t="s">
        <v>78</v>
      </c>
      <c r="E18" s="15">
        <f t="shared" si="0"/>
        <v>390</v>
      </c>
      <c r="F18" s="16">
        <f t="shared" si="1"/>
        <v>390</v>
      </c>
      <c r="G18" s="16">
        <v>390</v>
      </c>
      <c r="H18" s="16">
        <v>390</v>
      </c>
      <c r="I18" s="16">
        <v>390</v>
      </c>
      <c r="J18" s="16">
        <v>390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f t="shared" si="2"/>
        <v>0</v>
      </c>
      <c r="U18" s="16">
        <v>0</v>
      </c>
      <c r="V18" s="16">
        <v>0</v>
      </c>
      <c r="W18" s="16">
        <v>0</v>
      </c>
      <c r="X18" s="16">
        <f t="shared" si="3"/>
        <v>0</v>
      </c>
      <c r="Y18" s="16">
        <f t="shared" si="4"/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f t="shared" si="5"/>
        <v>0</v>
      </c>
      <c r="AE18" s="16">
        <v>0</v>
      </c>
      <c r="AF18" s="16">
        <v>0</v>
      </c>
      <c r="AG18" s="16">
        <v>0</v>
      </c>
      <c r="AH18" s="16">
        <f t="shared" si="6"/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f t="shared" si="7"/>
        <v>0</v>
      </c>
      <c r="AO18" s="16">
        <f t="shared" si="8"/>
        <v>0</v>
      </c>
      <c r="AP18" s="16">
        <f t="shared" si="9"/>
        <v>0</v>
      </c>
      <c r="AQ18" s="16">
        <v>0</v>
      </c>
      <c r="AR18" s="16">
        <f t="shared" si="10"/>
        <v>0</v>
      </c>
      <c r="AS18" s="16">
        <f t="shared" si="11"/>
        <v>0</v>
      </c>
      <c r="AT18" s="16">
        <f t="shared" si="12"/>
        <v>0</v>
      </c>
      <c r="AU18" s="16">
        <f t="shared" si="13"/>
        <v>0</v>
      </c>
      <c r="AV18" s="16">
        <v>0</v>
      </c>
      <c r="AW18" s="16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</row>
    <row r="19" s="1" customFormat="1" ht="19.5" customHeight="1" spans="1:55">
      <c r="A19" s="13"/>
      <c r="B19" s="14"/>
      <c r="C19" s="14" t="s">
        <v>79</v>
      </c>
      <c r="D19" s="14" t="s">
        <v>80</v>
      </c>
      <c r="E19" s="15">
        <f t="shared" si="0"/>
        <v>300</v>
      </c>
      <c r="F19" s="16">
        <f t="shared" si="1"/>
        <v>300</v>
      </c>
      <c r="G19" s="16">
        <v>300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f t="shared" si="2"/>
        <v>0</v>
      </c>
      <c r="U19" s="16">
        <v>0</v>
      </c>
      <c r="V19" s="16">
        <v>0</v>
      </c>
      <c r="W19" s="16">
        <v>0</v>
      </c>
      <c r="X19" s="16">
        <f t="shared" si="3"/>
        <v>300</v>
      </c>
      <c r="Y19" s="16">
        <f t="shared" si="4"/>
        <v>300</v>
      </c>
      <c r="Z19" s="16">
        <v>300</v>
      </c>
      <c r="AA19" s="16">
        <v>0</v>
      </c>
      <c r="AB19" s="16">
        <v>0</v>
      </c>
      <c r="AC19" s="16">
        <v>0</v>
      </c>
      <c r="AD19" s="16">
        <f t="shared" si="5"/>
        <v>0</v>
      </c>
      <c r="AE19" s="16">
        <v>0</v>
      </c>
      <c r="AF19" s="16">
        <v>0</v>
      </c>
      <c r="AG19" s="16">
        <v>0</v>
      </c>
      <c r="AH19" s="16">
        <f t="shared" si="6"/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f t="shared" si="7"/>
        <v>0</v>
      </c>
      <c r="AO19" s="16">
        <f t="shared" si="8"/>
        <v>0</v>
      </c>
      <c r="AP19" s="16">
        <f t="shared" si="9"/>
        <v>0</v>
      </c>
      <c r="AQ19" s="16">
        <v>0</v>
      </c>
      <c r="AR19" s="16">
        <f t="shared" si="10"/>
        <v>0</v>
      </c>
      <c r="AS19" s="16">
        <f t="shared" si="11"/>
        <v>0</v>
      </c>
      <c r="AT19" s="16">
        <f t="shared" si="12"/>
        <v>0</v>
      </c>
      <c r="AU19" s="16">
        <f t="shared" si="13"/>
        <v>0</v>
      </c>
      <c r="AV19" s="16">
        <v>0</v>
      </c>
      <c r="AW19" s="16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</row>
    <row r="20" s="2" customFormat="1" ht="19.5" customHeight="1" spans="1:55">
      <c r="A20" s="17"/>
      <c r="B20" s="18"/>
      <c r="C20" s="31" t="s">
        <v>81</v>
      </c>
      <c r="D20" s="18" t="s">
        <v>82</v>
      </c>
      <c r="E20" s="19">
        <v>1280</v>
      </c>
      <c r="F20" s="20">
        <v>1280</v>
      </c>
      <c r="G20" s="20">
        <v>1280</v>
      </c>
      <c r="H20" s="20">
        <v>1280</v>
      </c>
      <c r="I20" s="20">
        <v>1280</v>
      </c>
      <c r="J20" s="20"/>
      <c r="K20" s="20"/>
      <c r="L20" s="20"/>
      <c r="M20" s="20"/>
      <c r="N20" s="20"/>
      <c r="O20" s="20"/>
      <c r="P20" s="20"/>
      <c r="Q20" s="20"/>
      <c r="R20" s="20"/>
      <c r="S20" s="20">
        <v>1280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30"/>
      <c r="AY20" s="30"/>
      <c r="AZ20" s="30"/>
      <c r="BA20" s="30"/>
      <c r="BB20" s="30"/>
      <c r="BC20" s="30"/>
    </row>
    <row r="21" s="2" customFormat="1" ht="19.5" customHeight="1" spans="1:55">
      <c r="A21" s="17"/>
      <c r="B21" s="18"/>
      <c r="C21" s="18" t="s">
        <v>83</v>
      </c>
      <c r="D21" s="18" t="s">
        <v>84</v>
      </c>
      <c r="E21" s="19">
        <v>1512.58</v>
      </c>
      <c r="F21" s="20">
        <v>1512.58</v>
      </c>
      <c r="G21" s="20">
        <v>1512.58</v>
      </c>
      <c r="H21" s="20">
        <v>1512.58</v>
      </c>
      <c r="I21" s="20">
        <v>1512.58</v>
      </c>
      <c r="J21" s="20"/>
      <c r="K21" s="20"/>
      <c r="L21" s="20"/>
      <c r="M21" s="20"/>
      <c r="N21" s="20"/>
      <c r="O21" s="20"/>
      <c r="P21" s="20"/>
      <c r="Q21" s="20"/>
      <c r="R21" s="20"/>
      <c r="S21" s="20">
        <v>1512.58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30"/>
      <c r="AY21" s="30"/>
      <c r="AZ21" s="30"/>
      <c r="BA21" s="30"/>
      <c r="BB21" s="30"/>
      <c r="BC21" s="30"/>
    </row>
    <row r="22" s="2" customFormat="1" ht="19.5" customHeight="1" spans="1:55">
      <c r="A22" s="17"/>
      <c r="B22" s="18"/>
      <c r="C22" s="18" t="s">
        <v>85</v>
      </c>
      <c r="D22" s="18" t="s">
        <v>86</v>
      </c>
      <c r="E22" s="19">
        <v>411</v>
      </c>
      <c r="F22" s="20">
        <v>411</v>
      </c>
      <c r="G22" s="20">
        <v>411</v>
      </c>
      <c r="H22" s="20">
        <v>411</v>
      </c>
      <c r="I22" s="20">
        <v>411</v>
      </c>
      <c r="J22" s="20"/>
      <c r="K22" s="20"/>
      <c r="L22" s="20"/>
      <c r="M22" s="20"/>
      <c r="N22" s="20"/>
      <c r="O22" s="20"/>
      <c r="P22" s="20"/>
      <c r="Q22" s="20"/>
      <c r="R22" s="20"/>
      <c r="S22" s="20">
        <v>411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30"/>
      <c r="AY22" s="30"/>
      <c r="AZ22" s="30"/>
      <c r="BA22" s="30"/>
      <c r="BB22" s="30"/>
      <c r="BC22" s="30"/>
    </row>
    <row r="23" s="2" customFormat="1" ht="19.5" customHeight="1" spans="1:55">
      <c r="A23" s="17"/>
      <c r="B23" s="18"/>
      <c r="C23" s="31" t="s">
        <v>87</v>
      </c>
      <c r="D23" s="18" t="s">
        <v>88</v>
      </c>
      <c r="E23" s="19">
        <v>194</v>
      </c>
      <c r="F23" s="20">
        <v>194</v>
      </c>
      <c r="G23" s="20">
        <v>194</v>
      </c>
      <c r="H23" s="20">
        <v>194</v>
      </c>
      <c r="I23" s="20">
        <v>194</v>
      </c>
      <c r="J23" s="20"/>
      <c r="K23" s="20"/>
      <c r="L23" s="20"/>
      <c r="M23" s="20"/>
      <c r="N23" s="20"/>
      <c r="O23" s="20"/>
      <c r="P23" s="20"/>
      <c r="Q23" s="20"/>
      <c r="R23" s="20"/>
      <c r="S23" s="20">
        <v>194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30"/>
      <c r="AY23" s="30"/>
      <c r="AZ23" s="30"/>
      <c r="BA23" s="30"/>
      <c r="BB23" s="30"/>
      <c r="BC23" s="30"/>
    </row>
    <row r="24" s="2" customFormat="1" ht="19.5" customHeight="1" spans="1:55">
      <c r="A24" s="17"/>
      <c r="B24" s="18"/>
      <c r="C24" s="18" t="s">
        <v>89</v>
      </c>
      <c r="D24" s="18" t="s">
        <v>90</v>
      </c>
      <c r="E24" s="19">
        <v>2304</v>
      </c>
      <c r="F24" s="20">
        <v>2304</v>
      </c>
      <c r="G24" s="20">
        <v>2304</v>
      </c>
      <c r="H24" s="20">
        <v>2304</v>
      </c>
      <c r="I24" s="20">
        <v>2304</v>
      </c>
      <c r="J24" s="20"/>
      <c r="K24" s="20"/>
      <c r="L24" s="20"/>
      <c r="M24" s="20"/>
      <c r="N24" s="20"/>
      <c r="O24" s="20"/>
      <c r="P24" s="20"/>
      <c r="Q24" s="20"/>
      <c r="R24" s="20"/>
      <c r="S24" s="20">
        <v>2304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30"/>
      <c r="AY24" s="30"/>
      <c r="AZ24" s="30"/>
      <c r="BA24" s="30"/>
      <c r="BB24" s="30"/>
      <c r="BC24" s="30"/>
    </row>
    <row r="25" s="2" customFormat="1" ht="19.5" customHeight="1" spans="1:55">
      <c r="A25" s="17"/>
      <c r="B25" s="18"/>
      <c r="C25" s="31" t="s">
        <v>91</v>
      </c>
      <c r="D25" s="18" t="s">
        <v>92</v>
      </c>
      <c r="E25" s="19">
        <v>790</v>
      </c>
      <c r="F25" s="20">
        <v>790</v>
      </c>
      <c r="G25" s="20">
        <v>790</v>
      </c>
      <c r="H25" s="20">
        <v>790</v>
      </c>
      <c r="I25" s="20">
        <v>790</v>
      </c>
      <c r="J25" s="20"/>
      <c r="K25" s="20"/>
      <c r="L25" s="20"/>
      <c r="M25" s="20"/>
      <c r="N25" s="20"/>
      <c r="O25" s="20"/>
      <c r="P25" s="20"/>
      <c r="Q25" s="20"/>
      <c r="R25" s="20"/>
      <c r="S25" s="20">
        <v>790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30"/>
      <c r="AY25" s="30"/>
      <c r="AZ25" s="30"/>
      <c r="BA25" s="30"/>
      <c r="BB25" s="30"/>
      <c r="BC25" s="30"/>
    </row>
    <row r="26" s="2" customFormat="1" ht="19.5" customHeight="1" spans="1:55">
      <c r="A26" s="17"/>
      <c r="B26" s="18"/>
      <c r="C26" s="18" t="s">
        <v>93</v>
      </c>
      <c r="D26" s="18" t="s">
        <v>94</v>
      </c>
      <c r="E26" s="19">
        <v>200</v>
      </c>
      <c r="F26" s="20">
        <v>200</v>
      </c>
      <c r="G26" s="20">
        <v>200</v>
      </c>
      <c r="H26" s="20">
        <v>200</v>
      </c>
      <c r="I26" s="20">
        <v>200</v>
      </c>
      <c r="J26" s="20"/>
      <c r="K26" s="20"/>
      <c r="L26" s="20"/>
      <c r="M26" s="20"/>
      <c r="N26" s="20"/>
      <c r="O26" s="20"/>
      <c r="P26" s="20"/>
      <c r="Q26" s="20"/>
      <c r="R26" s="20"/>
      <c r="S26" s="20">
        <v>200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30"/>
      <c r="AY26" s="30"/>
      <c r="AZ26" s="30"/>
      <c r="BA26" s="30"/>
      <c r="BB26" s="30"/>
      <c r="BC26" s="30"/>
    </row>
    <row r="27" s="2" customFormat="1" ht="19.5" customHeight="1" spans="1:55">
      <c r="A27" s="17"/>
      <c r="B27" s="18"/>
      <c r="C27" s="18" t="s">
        <v>95</v>
      </c>
      <c r="D27" s="18" t="s">
        <v>96</v>
      </c>
      <c r="E27" s="19">
        <v>57.6</v>
      </c>
      <c r="F27" s="20">
        <v>57.6</v>
      </c>
      <c r="G27" s="20">
        <v>57.6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>
        <v>57.6</v>
      </c>
      <c r="Y27" s="20">
        <v>57.6</v>
      </c>
      <c r="Z27" s="20"/>
      <c r="AA27" s="20"/>
      <c r="AB27" s="20">
        <v>57.6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30"/>
      <c r="AY27" s="30"/>
      <c r="AZ27" s="30"/>
      <c r="BA27" s="30"/>
      <c r="BB27" s="30"/>
      <c r="BC27" s="30"/>
    </row>
    <row r="28" s="2" customFormat="1" ht="19.5" customHeight="1" spans="1:55">
      <c r="A28" s="17"/>
      <c r="B28" s="18"/>
      <c r="C28" s="18" t="s">
        <v>97</v>
      </c>
      <c r="D28" s="18" t="s">
        <v>98</v>
      </c>
      <c r="E28" s="19">
        <v>95</v>
      </c>
      <c r="F28" s="20">
        <v>95</v>
      </c>
      <c r="G28" s="20">
        <v>95</v>
      </c>
      <c r="H28" s="20">
        <v>95</v>
      </c>
      <c r="I28" s="20">
        <v>95</v>
      </c>
      <c r="J28" s="20"/>
      <c r="K28" s="20"/>
      <c r="L28" s="20"/>
      <c r="M28" s="20"/>
      <c r="N28" s="20"/>
      <c r="O28" s="20"/>
      <c r="P28" s="20"/>
      <c r="Q28" s="20"/>
      <c r="R28" s="20"/>
      <c r="S28" s="20">
        <v>95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30"/>
      <c r="AY28" s="30"/>
      <c r="AZ28" s="30"/>
      <c r="BA28" s="30"/>
      <c r="BB28" s="30"/>
      <c r="BC28" s="30"/>
    </row>
  </sheetData>
  <mergeCells count="55">
    <mergeCell ref="A2:BC2"/>
    <mergeCell ref="A3:F3"/>
    <mergeCell ref="AZ3:BC3"/>
    <mergeCell ref="F4:AM4"/>
    <mergeCell ref="AN4:AW4"/>
    <mergeCell ref="G5:AF5"/>
    <mergeCell ref="AH5:AM5"/>
    <mergeCell ref="AO5:AU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  <mergeCell ref="AX4:BC5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旧时光。</cp:lastModifiedBy>
  <dcterms:created xsi:type="dcterms:W3CDTF">2025-03-05T02:30:00Z</dcterms:created>
  <dcterms:modified xsi:type="dcterms:W3CDTF">2025-03-05T02:39:36Z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9DE132E869D64EF68DFECDADEFD350D9_12</vt:lpwstr>
  </property>
  <property fmtid="{D5CDD505-2E9C-101B-9397-08002B2CF9AE}" pid="3" name="KSOProductBuildVer">
    <vt:lpwstr>2052-12.1.0.19770</vt:lpwstr>
  </property>
</Properties>
</file>