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6" r:id="rId5"/>
    <sheet name="05 - 一般公共预算支出表" sheetId="5" r:id="rId6"/>
    <sheet name="06 - 一般公共预算基本支出预算表" sheetId="7" r:id="rId7"/>
    <sheet name="07 - 政府性基金预算支出表" sheetId="8" r:id="rId8"/>
    <sheet name="08-部门预算财政拨款“三公”经费支出表" sheetId="13" r:id="rId9"/>
  </sheets>
  <definedNames>
    <definedName name="_xlnm.Print_Titles" localSheetId="6">'06 - 一般公共预算基本支出预算表'!$SA:$SF,'06 - 一般公共预算基本支出预算表'!$4:$5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<sst xmlns="http://schemas.openxmlformats.org/spreadsheetml/2006/main" count="521" uniqueCount="205">
  <si>
    <t>部门预算批复表</t>
  </si>
  <si>
    <t>二〇二四年二月</t>
  </si>
  <si>
    <t>部门预算批复表1</t>
  </si>
  <si>
    <t>收支预算总表</t>
  </si>
  <si>
    <t>部门（单位）：青岛市黄岛区住房发展保障中心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</si>
  <si>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</si>
  <si>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</si>
  <si>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</si>
  <si>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</si>
  <si>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</si>
  <si>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</si>
  <si>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</si>
  <si>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</si>
  <si>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</si>
  <si>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</si>
  <si>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</si>
  <si>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</si>
  <si>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</si>
  <si>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</si>
  <si>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</si>
  <si>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</si>
  <si>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</si>
  <si>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</si>
  <si>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</si>
  <si>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</si>
  <si>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</si>
  <si>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</si>
  <si>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</si>
  <si>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</si>
  <si>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</si>
  <si>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</si>
  <si>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</si>
  <si>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</si>
  <si>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</si>
  <si>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</si>
  <si>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</si>
  <si>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</si>
  <si>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</si>
  <si>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</si>
  <si>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</si>
  <si>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</si>
  <si>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</si>
  <si>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</si>
  <si>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</si>
  <si>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</si>
  <si>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</si>
  <si>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</si>
  <si>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</si>
  <si>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</si>
  <si>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</si>
  <si>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</si>
  <si>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</si>
  <si>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</si>
  <si>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</si>
  <si>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</si>
  <si>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</si>
  <si>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</si>
  <si>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</si>
  <si>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</si>
  <si>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</si>
  <si>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</si>
  <si>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</si>
  <si>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</si>
  <si>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</si>
  <si>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</si>
  <si>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</si>
  <si>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</si>
  <si>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</si>
  <si>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</si>
  <si>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</si>
  <si>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</si>
  <si>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</si>
  <si>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</si>
  <si>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</si>
  <si>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</si>
  <si>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</si>
  <si>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</si>
  <si>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</si>
  <si>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</si>
  <si>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212</t>
  </si>
  <si>
    <t>城乡社区支出</t>
  </si>
  <si>
    <t>01</t>
  </si>
  <si>
    <t>城乡社区管理事务</t>
  </si>
  <si>
    <t>99</t>
  </si>
  <si>
    <t>其他城乡社区管理事务支出</t>
  </si>
  <si>
    <t>08</t>
  </si>
  <si>
    <t>国有土地使用权出让收入安排的支出</t>
  </si>
  <si>
    <t>03</t>
  </si>
  <si>
    <t>城市建设支出</t>
  </si>
  <si>
    <t>13</t>
  </si>
  <si>
    <t>保障性住房租金补贴</t>
  </si>
  <si>
    <t>213</t>
  </si>
  <si>
    <t>农林水支出</t>
  </si>
  <si>
    <t>其他农林水支出</t>
  </si>
  <si>
    <t>217</t>
  </si>
  <si>
    <t>金融支出</t>
  </si>
  <si>
    <t>金融部门行政支出</t>
  </si>
  <si>
    <t>50</t>
  </si>
  <si>
    <t>事业运行</t>
  </si>
  <si>
    <t>221</t>
  </si>
  <si>
    <t>住房保障支出</t>
  </si>
  <si>
    <t>保障性安居工程支出</t>
  </si>
  <si>
    <t>11</t>
  </si>
  <si>
    <t>配租型住房保障</t>
  </si>
  <si>
    <t>其他保障性安居工程支出</t>
  </si>
  <si>
    <t>02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</si>
  <si>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</si>
  <si>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</si>
  <si>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</si>
  <si>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</si>
  <si>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</si>
  <si>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</si>
  <si>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</si>
  <si>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</si>
  <si>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</si>
  <si>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</si>
  <si>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</si>
  <si>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</si>
  <si>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</si>
  <si>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</si>
  <si>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</si>
  <si>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</si>
  <si>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</si>
  <si>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</si>
  <si>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</si>
  <si>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</si>
  <si>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</si>
  <si>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</si>
  <si>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</si>
  <si>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</si>
  <si>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</si>
  <si>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</si>
  <si>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</si>
  <si>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</si>
  <si>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</si>
  <si>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301</t>
  </si>
  <si>
    <t>工资福利支出</t>
  </si>
  <si>
    <t>505</t>
  </si>
  <si>
    <t>对事业单位经常性补助</t>
  </si>
  <si>
    <t>　基本工资</t>
  </si>
  <si>
    <t>　工资福利支出</t>
  </si>
  <si>
    <t>　津贴补贴</t>
  </si>
  <si>
    <t>　奖金</t>
  </si>
  <si>
    <t>　伙食补助费</t>
  </si>
  <si>
    <t>07</t>
  </si>
  <si>
    <t>　绩效工资</t>
  </si>
  <si>
    <t>　机关事业单位基本养老保险缴费</t>
  </si>
  <si>
    <t>09</t>
  </si>
  <si>
    <t>　职业年金缴费</t>
  </si>
  <si>
    <t>10</t>
  </si>
  <si>
    <t>　职工基本医疗保险缴费</t>
  </si>
  <si>
    <t>12</t>
  </si>
  <si>
    <t>　其他社会保障缴费</t>
  </si>
  <si>
    <t>　住房公积金</t>
  </si>
  <si>
    <t>302</t>
  </si>
  <si>
    <t>商品和服务支出</t>
  </si>
  <si>
    <t>　办公费</t>
  </si>
  <si>
    <t>　商品和服务支出</t>
  </si>
  <si>
    <t>　咨询费</t>
  </si>
  <si>
    <t>　邮电费</t>
  </si>
  <si>
    <t>　差旅费</t>
  </si>
  <si>
    <t>　维修（护）费</t>
  </si>
  <si>
    <t>14</t>
  </si>
  <si>
    <t>　租赁费</t>
  </si>
  <si>
    <t>15</t>
  </si>
  <si>
    <t>　会议费</t>
  </si>
  <si>
    <t>16</t>
  </si>
  <si>
    <t>　培训费</t>
  </si>
  <si>
    <t>17</t>
  </si>
  <si>
    <t>　公务接待费</t>
  </si>
  <si>
    <t>27</t>
  </si>
  <si>
    <t>　委托业务费</t>
  </si>
  <si>
    <t>28</t>
  </si>
  <si>
    <t>　工会经费</t>
  </si>
  <si>
    <t>29</t>
  </si>
  <si>
    <t>　福利费</t>
  </si>
  <si>
    <t>31</t>
  </si>
  <si>
    <t>　公务用车运行维护费</t>
  </si>
  <si>
    <t>39</t>
  </si>
  <si>
    <t>　其他交通费用</t>
  </si>
  <si>
    <t>　其他商品和服务支出</t>
  </si>
  <si>
    <t>303</t>
  </si>
  <si>
    <t>对个人和家庭的补助</t>
  </si>
  <si>
    <t>509</t>
  </si>
  <si>
    <t>　医疗费补助</t>
  </si>
  <si>
    <t>　社会福利和救助</t>
  </si>
  <si>
    <t>　其他对个人和家庭的补助</t>
  </si>
  <si>
    <t>部门预算批复表7</t>
  </si>
  <si>
    <t>政府性基金预算支出表</t>
  </si>
  <si>
    <t>部门预算财政拨款“三公”经费支出表</t>
  </si>
  <si>
    <t>预算单位编码及名称：[215013]青岛市黄岛区住房发展保障中心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</si>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</sst>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.00;\-#,##0.00;&quot;&quot;??;@"/>
    <numFmt numFmtId="178" formatCode="\ #,##0.00;\ \-#,##0.00;\ &quot;&quot;??;@"/>
    <numFmt numFmtId="179" formatCode="\ #,##0.00_ ;\-#,##0.00;;"/>
  </numFmts>
  <fonts count="41"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sz val="18"/>
      <name val="Calibri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7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>
      <alignment vertical="top"/>
    </xf>
    <xf numFmtId="0" fontId="23" fillId="0" borderId="0">
      <alignment vertical="top"/>
    </xf>
    <xf numFmtId="0" fontId="21" fillId="5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8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0" fillId="0" borderId="6" xfId="0" applyFont="1" applyBorder="1">
      <alignment vertical="top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top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top"/>
    </xf>
    <xf numFmtId="177" fontId="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right" vertical="center"/>
    </xf>
    <xf numFmtId="0" fontId="8" fillId="0" borderId="0" xfId="0" applyNumberFormat="1" applyFont="1" applyAlignment="1"/>
    <xf numFmtId="0" fontId="10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right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0" fontId="10" fillId="0" borderId="9" xfId="0" applyNumberFormat="1" applyFont="1" applyBorder="1" applyAlignment="1">
      <alignment horizontal="left" vertical="center"/>
    </xf>
    <xf numFmtId="0" fontId="8" fillId="0" borderId="9" xfId="0" applyNumberFormat="1" applyFont="1" applyBorder="1" applyAlignment="1">
      <alignment horizontal="left"/>
    </xf>
    <xf numFmtId="0" fontId="11" fillId="0" borderId="9" xfId="0" applyNumberFormat="1" applyFont="1" applyBorder="1" applyAlignment="1">
      <alignment horizontal="left" vertical="center"/>
    </xf>
    <xf numFmtId="0" fontId="10" fillId="0" borderId="9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left" vertical="center"/>
    </xf>
    <xf numFmtId="178" fontId="10" fillId="0" borderId="1" xfId="0" applyNumberFormat="1" applyFont="1" applyBorder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/>
    <xf numFmtId="178" fontId="6" fillId="0" borderId="1" xfId="0" applyNumberFormat="1" applyFont="1" applyFill="1" applyBorder="1" applyAlignment="1">
      <alignment horizontal="right" vertical="center"/>
    </xf>
    <xf numFmtId="178" fontId="10" fillId="0" borderId="1" xfId="0" applyNumberFormat="1" applyFont="1" applyBorder="1" applyAlignment="1"/>
    <xf numFmtId="176" fontId="10" fillId="0" borderId="1" xfId="0" applyNumberFormat="1" applyFont="1" applyBorder="1" applyAlignment="1"/>
    <xf numFmtId="176" fontId="10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top"/>
    </xf>
    <xf numFmtId="179" fontId="6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3" fillId="2" borderId="0" xfId="0" applyFont="1" applyFill="1">
      <alignment vertical="top"/>
    </xf>
    <xf numFmtId="0" fontId="0" fillId="2" borderId="0" xfId="0" applyFont="1" applyFill="1">
      <alignment vertical="top"/>
    </xf>
    <xf numFmtId="0" fontId="2" fillId="0" borderId="0" xfId="0" applyFont="1" applyAlignment="1">
      <alignment horizontal="right"/>
    </xf>
    <xf numFmtId="179" fontId="6" fillId="0" borderId="1" xfId="0" applyNumberFormat="1" applyFont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16" fillId="0" borderId="0" xfId="0" applyFont="1">
      <alignment vertical="top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49" fontId="6" fillId="4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A6" sqref="A6:P6"/>
    </sheetView>
  </sheetViews>
  <sheetFormatPr defaultColWidth="8.875" defaultRowHeight="15" customHeight="1"/>
  <sheetData>
    <row r="1" ht="25.5" customHeight="1" spans="1:16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ht="25.5" customHeight="1" spans="1:16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1"/>
    </row>
    <row r="3" ht="25.5" customHeight="1" spans="1:16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1"/>
    </row>
    <row r="4" ht="25.5" customHeight="1" spans="1:16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1"/>
    </row>
    <row r="5" ht="25.5" customHeight="1" spans="1:16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1"/>
    </row>
    <row r="6" ht="46.5" customHeight="1" spans="1:16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ht="25.5" customHeight="1" spans="1:16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1"/>
    </row>
    <row r="8" ht="25.5" customHeight="1" spans="1:16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1"/>
    </row>
    <row r="9" ht="25.5" customHeight="1" spans="1:16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1"/>
    </row>
    <row r="10" ht="25.5" customHeight="1" spans="1:16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1"/>
    </row>
    <row r="11" ht="30" customHeight="1" spans="1:16">
      <c r="A11" s="102"/>
      <c r="B11" s="102"/>
      <c r="C11" s="102"/>
      <c r="D11" s="102"/>
      <c r="E11" s="102"/>
      <c r="F11" s="102"/>
      <c r="G11" s="104" t="s">
        <v>1</v>
      </c>
      <c r="H11" s="104"/>
      <c r="I11" s="104"/>
      <c r="J11" s="104"/>
      <c r="K11" s="102"/>
      <c r="L11" s="102"/>
      <c r="M11" s="102"/>
      <c r="N11" s="102"/>
      <c r="O11" s="102"/>
      <c r="P11" s="101"/>
    </row>
    <row r="12" ht="25.5" customHeight="1" spans="1:16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1"/>
    </row>
    <row r="13" ht="25.5" customHeight="1" spans="1:16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1"/>
    </row>
    <row r="14" ht="25.5" customHeight="1" spans="1:16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1"/>
    </row>
    <row r="15" ht="25.5" customHeight="1" spans="1:16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1"/>
    </row>
    <row r="16" ht="25.5" customHeight="1" spans="1:16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1"/>
    </row>
    <row r="17" ht="25.5" customHeight="1" spans="1:16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1"/>
    </row>
    <row r="18" ht="25.5" customHeight="1" spans="1:16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1"/>
    </row>
    <row r="19" ht="25.5" customHeight="1" spans="1:16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1"/>
    </row>
  </sheetData>
  <mergeCells count="2">
    <mergeCell ref="A6:P6"/>
    <mergeCell ref="G11:J1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pane ySplit="5" topLeftCell="A6" activePane="bottomLeft" state="frozen"/>
      <selection/>
      <selection pane="bottomLeft" activeCell="A3" sqref="A3:C3"/>
    </sheetView>
  </sheetViews>
  <sheetFormatPr defaultColWidth="8.875" defaultRowHeight="15" customHeight="1" outlineLevelCol="3"/>
  <cols>
    <col min="1" max="1" width="30.625" customWidth="1"/>
    <col min="2" max="2" width="13.625" customWidth="1"/>
    <col min="3" max="3" width="30.625" customWidth="1"/>
    <col min="4" max="4" width="13.625" customWidth="1"/>
    <col min="5" max="5" width="12.625" customWidth="1"/>
  </cols>
  <sheetData>
    <row r="1" s="20" customFormat="1" ht="20" customHeight="1" spans="1:4">
      <c r="A1" s="22" t="s">
        <v>2</v>
      </c>
      <c r="B1" s="22"/>
      <c r="C1" s="22"/>
      <c r="D1" s="22"/>
    </row>
    <row r="2" s="70" customFormat="1" ht="30" customHeight="1" spans="1:4">
      <c r="A2" s="24" t="s">
        <v>3</v>
      </c>
      <c r="B2" s="37"/>
      <c r="C2" s="37"/>
      <c r="D2" s="37"/>
    </row>
    <row r="3" s="20" customFormat="1" ht="20" customHeight="1" spans="1:4">
      <c r="A3" s="32" t="s">
        <v>4</v>
      </c>
      <c r="B3" s="32"/>
      <c r="C3" s="94"/>
      <c r="D3" s="33" t="s">
        <v>5</v>
      </c>
    </row>
    <row r="4" s="92" customFormat="1" ht="20" customHeight="1" spans="1:4">
      <c r="A4" s="95" t="s">
        <v>6</v>
      </c>
      <c r="B4" s="96"/>
      <c r="C4" s="95" t="s">
        <v>7</v>
      </c>
      <c r="D4" s="96"/>
    </row>
    <row r="5" s="93" customFormat="1" ht="20" customHeight="1" spans="1:4">
      <c r="A5" s="95" t="s">
        <v>8</v>
      </c>
      <c r="B5" s="95" t="s">
        <v>9</v>
      </c>
      <c r="C5" s="95" t="s">
        <v>8</v>
      </c>
      <c r="D5" s="95" t="s">
        <v>9</v>
      </c>
    </row>
    <row r="6" ht="20" customHeight="1" spans="1:4">
      <c r="A6" s="97" t="s">
        <v>10</v>
      </c>
      <c r="B6" s="98">
        <v>4968.713252</v>
      </c>
      <c r="C6" s="99" t="s">
        <v>11</v>
      </c>
      <c r="D6" s="98"/>
    </row>
    <row r="7" s="20" customFormat="1" ht="20" customHeight="1" spans="1:4">
      <c r="A7" s="30" t="s">
        <v>12</v>
      </c>
      <c r="B7" s="98">
        <v>4925.885252</v>
      </c>
      <c r="C7" s="99" t="s">
        <v>13</v>
      </c>
      <c r="D7" s="98"/>
    </row>
    <row r="8" s="20" customFormat="1" ht="20" customHeight="1" spans="1:4">
      <c r="A8" s="30" t="s">
        <v>14</v>
      </c>
      <c r="B8" s="98">
        <v>42.828</v>
      </c>
      <c r="C8" s="99" t="s">
        <v>15</v>
      </c>
      <c r="D8" s="98"/>
    </row>
    <row r="9" s="20" customFormat="1" ht="20" customHeight="1" spans="1:4">
      <c r="A9" s="30" t="s">
        <v>16</v>
      </c>
      <c r="B9" s="98"/>
      <c r="C9" s="99" t="s">
        <v>17</v>
      </c>
      <c r="D9" s="98"/>
    </row>
    <row r="10" s="20" customFormat="1" ht="20" customHeight="1" spans="1:4">
      <c r="A10" s="30" t="s">
        <v>18</v>
      </c>
      <c r="B10" s="98"/>
      <c r="C10" s="99" t="s">
        <v>19</v>
      </c>
      <c r="D10" s="98"/>
    </row>
    <row r="11" s="20" customFormat="1" ht="20" customHeight="1" spans="1:4">
      <c r="A11" s="30" t="s">
        <v>20</v>
      </c>
      <c r="B11" s="98"/>
      <c r="C11" s="99" t="s">
        <v>21</v>
      </c>
      <c r="D11" s="98"/>
    </row>
    <row r="12" s="20" customFormat="1" ht="20" customHeight="1" spans="1:4">
      <c r="A12" s="30" t="s">
        <v>22</v>
      </c>
      <c r="B12" s="98"/>
      <c r="C12" s="99" t="s">
        <v>23</v>
      </c>
      <c r="D12" s="98"/>
    </row>
    <row r="13" s="20" customFormat="1" ht="20" customHeight="1" spans="1:4">
      <c r="A13" s="30" t="s">
        <v>24</v>
      </c>
      <c r="B13" s="98"/>
      <c r="C13" s="99" t="s">
        <v>25</v>
      </c>
      <c r="D13" s="98">
        <v>244.488096</v>
      </c>
    </row>
    <row r="14" s="20" customFormat="1" ht="20" customHeight="1" spans="1:4">
      <c r="A14" s="30"/>
      <c r="B14" s="98"/>
      <c r="C14" s="99" t="s">
        <v>26</v>
      </c>
      <c r="D14" s="98"/>
    </row>
    <row r="15" s="20" customFormat="1" ht="20" customHeight="1" spans="1:4">
      <c r="A15" s="30"/>
      <c r="B15" s="98"/>
      <c r="C15" s="99" t="s">
        <v>27</v>
      </c>
      <c r="D15" s="98"/>
    </row>
    <row r="16" s="20" customFormat="1" ht="20" customHeight="1" spans="1:4">
      <c r="A16" s="30"/>
      <c r="B16" s="98"/>
      <c r="C16" s="99" t="s">
        <v>28</v>
      </c>
      <c r="D16" s="98">
        <v>1517.025556</v>
      </c>
    </row>
    <row r="17" s="20" customFormat="1" ht="20" customHeight="1" spans="1:4">
      <c r="A17" s="30"/>
      <c r="B17" s="98"/>
      <c r="C17" s="99" t="s">
        <v>29</v>
      </c>
      <c r="D17" s="65">
        <v>400</v>
      </c>
    </row>
    <row r="18" s="20" customFormat="1" ht="20" customHeight="1" spans="1:4">
      <c r="A18" s="30"/>
      <c r="B18" s="98"/>
      <c r="C18" s="99" t="s">
        <v>30</v>
      </c>
      <c r="D18" s="98"/>
    </row>
    <row r="19" s="20" customFormat="1" ht="20" customHeight="1" spans="1:4">
      <c r="A19" s="30"/>
      <c r="B19" s="98"/>
      <c r="C19" s="99" t="s">
        <v>31</v>
      </c>
      <c r="D19" s="98"/>
    </row>
    <row r="20" s="20" customFormat="1" ht="20" customHeight="1" spans="1:4">
      <c r="A20" s="30"/>
      <c r="B20" s="98"/>
      <c r="C20" s="99" t="s">
        <v>32</v>
      </c>
      <c r="D20" s="98"/>
    </row>
    <row r="21" s="20" customFormat="1" ht="20" customHeight="1" spans="1:4">
      <c r="A21" s="30"/>
      <c r="B21" s="98"/>
      <c r="C21" s="99" t="s">
        <v>33</v>
      </c>
      <c r="D21" s="98">
        <v>172.14</v>
      </c>
    </row>
    <row r="22" s="20" customFormat="1" ht="20" customHeight="1" spans="1:4">
      <c r="A22" s="30"/>
      <c r="B22" s="98"/>
      <c r="C22" s="99" t="s">
        <v>34</v>
      </c>
      <c r="D22" s="98"/>
    </row>
    <row r="23" s="20" customFormat="1" ht="20" customHeight="1" spans="1:4">
      <c r="A23" s="30"/>
      <c r="B23" s="98"/>
      <c r="C23" s="99" t="s">
        <v>35</v>
      </c>
      <c r="D23" s="98"/>
    </row>
    <row r="24" s="20" customFormat="1" ht="20" customHeight="1" spans="1:4">
      <c r="A24" s="30"/>
      <c r="B24" s="98"/>
      <c r="C24" s="99" t="s">
        <v>36</v>
      </c>
      <c r="D24" s="65">
        <v>6728.01</v>
      </c>
    </row>
    <row r="25" s="20" customFormat="1" ht="20" customHeight="1" spans="1:4">
      <c r="A25" s="30"/>
      <c r="B25" s="98"/>
      <c r="C25" s="99" t="s">
        <v>37</v>
      </c>
      <c r="D25" s="98"/>
    </row>
    <row r="26" s="20" customFormat="1" ht="20" customHeight="1" spans="1:4">
      <c r="A26" s="30"/>
      <c r="B26" s="98"/>
      <c r="C26" s="99" t="s">
        <v>38</v>
      </c>
      <c r="D26" s="98"/>
    </row>
    <row r="27" s="20" customFormat="1" ht="20" customHeight="1" spans="1:4">
      <c r="A27" s="30"/>
      <c r="B27" s="98"/>
      <c r="C27" s="99" t="s">
        <v>39</v>
      </c>
      <c r="D27" s="98"/>
    </row>
    <row r="28" s="20" customFormat="1" ht="20" customHeight="1" spans="1:4">
      <c r="A28" s="30"/>
      <c r="B28" s="98"/>
      <c r="C28" s="99" t="s">
        <v>40</v>
      </c>
      <c r="D28" s="98">
        <f>ROUND(D30-SUM(D6:D27),2)</f>
        <v>0</v>
      </c>
    </row>
    <row r="29" s="20" customFormat="1" ht="20" customHeight="1" spans="1:4">
      <c r="A29" s="30"/>
      <c r="B29" s="98"/>
      <c r="C29" s="99"/>
      <c r="D29" s="98"/>
    </row>
    <row r="30" s="20" customFormat="1" ht="20" customHeight="1" spans="1:4">
      <c r="A30" s="100" t="s">
        <v>41</v>
      </c>
      <c r="B30" s="98">
        <f>B6+B10+B11+B12+B13+B14+B15</f>
        <v>4968.713252</v>
      </c>
      <c r="C30" s="95" t="s">
        <v>42</v>
      </c>
      <c r="D30" s="98">
        <f>D35-D34</f>
        <v>9061.66</v>
      </c>
    </row>
    <row r="31" ht="20" customHeight="1" spans="1:4">
      <c r="A31" s="30" t="s">
        <v>43</v>
      </c>
      <c r="B31" s="98"/>
      <c r="C31" s="77"/>
      <c r="D31" s="77"/>
    </row>
    <row r="32" ht="20" customHeight="1" spans="1:4">
      <c r="A32" s="30" t="s">
        <v>44</v>
      </c>
      <c r="B32" s="98"/>
      <c r="C32" s="99" t="s">
        <v>45</v>
      </c>
      <c r="D32" s="77"/>
    </row>
    <row r="33" s="20" customFormat="1" ht="20" customHeight="1" spans="1:4">
      <c r="A33" s="30" t="s">
        <v>46</v>
      </c>
      <c r="B33" s="98"/>
      <c r="C33" s="99" t="s">
        <v>47</v>
      </c>
      <c r="D33" s="98"/>
    </row>
    <row r="34" s="20" customFormat="1" ht="20" customHeight="1" spans="1:4">
      <c r="A34" s="30" t="s">
        <v>48</v>
      </c>
      <c r="B34" s="65">
        <v>4092.9515</v>
      </c>
      <c r="C34" s="99" t="s">
        <v>49</v>
      </c>
      <c r="D34" s="98"/>
    </row>
    <row r="35" s="20" customFormat="1" ht="20" customHeight="1" spans="1:4">
      <c r="A35" s="100" t="s">
        <v>50</v>
      </c>
      <c r="B35" s="98">
        <f>SUM(B30:B34)</f>
        <v>9061.664752</v>
      </c>
      <c r="C35" s="100" t="s">
        <v>51</v>
      </c>
      <c r="D35" s="98">
        <v>9061.66</v>
      </c>
    </row>
  </sheetData>
  <mergeCells count="5">
    <mergeCell ref="A1:D1"/>
    <mergeCell ref="A2:D2"/>
    <mergeCell ref="A3:C3"/>
    <mergeCell ref="A4:B4"/>
    <mergeCell ref="C4:D4"/>
  </mergeCells>
  <pageMargins left="0.747916666666667" right="0.472222222222222" top="0.826388888888889" bottom="0.156944444444444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U20" sqref="U20"/>
    </sheetView>
  </sheetViews>
  <sheetFormatPr defaultColWidth="8.875" defaultRowHeight="15" customHeight="1"/>
  <cols>
    <col min="1" max="2" width="8.875" hidden="1" customWidth="1"/>
    <col min="3" max="5" width="3.75" customWidth="1"/>
    <col min="6" max="6" width="30.5333333333333" customWidth="1"/>
    <col min="7" max="9" width="10.625" customWidth="1"/>
    <col min="10" max="10" width="10.75" customWidth="1"/>
    <col min="11" max="18" width="4.875" customWidth="1"/>
    <col min="19" max="19" width="10.625" customWidth="1"/>
  </cols>
  <sheetData>
    <row r="1" s="33" customFormat="1" ht="20" customHeight="1" spans="2:19">
      <c r="B1" s="83"/>
      <c r="C1" s="22" t="s">
        <v>52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="18" customFormat="1" ht="30" customHeight="1" spans="1:19">
      <c r="A2" s="23"/>
      <c r="C2" s="24" t="s">
        <v>53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24"/>
      <c r="Q2" s="24"/>
      <c r="R2" s="37"/>
      <c r="S2" s="37"/>
    </row>
    <row r="3" ht="20" customHeight="1" spans="1:19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88"/>
      <c r="Q3" s="88"/>
      <c r="R3" s="32"/>
      <c r="S3" s="32"/>
    </row>
    <row r="4" s="34" customFormat="1" ht="20" customHeight="1" spans="1:19">
      <c r="A4" s="75" t="s">
        <v>54</v>
      </c>
      <c r="B4" s="75" t="s">
        <v>55</v>
      </c>
      <c r="C4" s="10" t="s">
        <v>56</v>
      </c>
      <c r="D4" s="10"/>
      <c r="E4" s="10"/>
      <c r="F4" s="10" t="s">
        <v>57</v>
      </c>
      <c r="G4" s="10" t="s">
        <v>58</v>
      </c>
      <c r="H4" s="10" t="s">
        <v>59</v>
      </c>
      <c r="I4" s="10"/>
      <c r="J4" s="10"/>
      <c r="K4" s="10"/>
      <c r="L4" s="89" t="s">
        <v>60</v>
      </c>
      <c r="M4" s="89" t="s">
        <v>61</v>
      </c>
      <c r="N4" s="89" t="s">
        <v>62</v>
      </c>
      <c r="O4" s="89" t="s">
        <v>63</v>
      </c>
      <c r="P4" s="89" t="s">
        <v>43</v>
      </c>
      <c r="Q4" s="89" t="s">
        <v>44</v>
      </c>
      <c r="R4" s="89" t="s">
        <v>46</v>
      </c>
      <c r="S4" s="91" t="s">
        <v>48</v>
      </c>
    </row>
    <row r="5" s="34" customFormat="1" ht="10" customHeight="1" spans="1:19">
      <c r="A5" s="77"/>
      <c r="B5" s="77"/>
      <c r="C5" s="10" t="s">
        <v>64</v>
      </c>
      <c r="D5" s="10" t="s">
        <v>65</v>
      </c>
      <c r="E5" s="10" t="s">
        <v>66</v>
      </c>
      <c r="F5" s="10"/>
      <c r="G5" s="10"/>
      <c r="H5" s="10" t="s">
        <v>67</v>
      </c>
      <c r="I5" s="76" t="s">
        <v>68</v>
      </c>
      <c r="J5" s="76" t="s">
        <v>69</v>
      </c>
      <c r="K5" s="89" t="s">
        <v>70</v>
      </c>
      <c r="L5" s="89"/>
      <c r="M5" s="89"/>
      <c r="N5" s="89"/>
      <c r="O5" s="89"/>
      <c r="P5" s="89"/>
      <c r="Q5" s="89"/>
      <c r="R5" s="89"/>
      <c r="S5" s="76"/>
    </row>
    <row r="6" s="34" customFormat="1" ht="10" customHeight="1" spans="1:19">
      <c r="A6" s="77"/>
      <c r="B6" s="77"/>
      <c r="C6" s="10"/>
      <c r="D6" s="10"/>
      <c r="E6" s="10"/>
      <c r="F6" s="10"/>
      <c r="G6" s="10"/>
      <c r="H6" s="10"/>
      <c r="I6" s="76"/>
      <c r="J6" s="76"/>
      <c r="K6" s="89"/>
      <c r="L6" s="89"/>
      <c r="M6" s="89"/>
      <c r="N6" s="89"/>
      <c r="O6" s="89"/>
      <c r="P6" s="89"/>
      <c r="Q6" s="89"/>
      <c r="R6" s="89"/>
      <c r="S6" s="76"/>
    </row>
    <row r="7" s="34" customFormat="1" ht="10" customHeight="1" spans="1:19">
      <c r="A7" s="77"/>
      <c r="B7" s="77"/>
      <c r="C7" s="10"/>
      <c r="D7" s="10"/>
      <c r="E7" s="10"/>
      <c r="F7" s="10"/>
      <c r="G7" s="10"/>
      <c r="H7" s="10"/>
      <c r="I7" s="76"/>
      <c r="J7" s="76"/>
      <c r="K7" s="89"/>
      <c r="L7" s="89"/>
      <c r="M7" s="89"/>
      <c r="N7" s="89"/>
      <c r="O7" s="89"/>
      <c r="P7" s="89"/>
      <c r="Q7" s="89"/>
      <c r="R7" s="89"/>
      <c r="S7" s="76"/>
    </row>
    <row r="8" s="20" customFormat="1" ht="18" customHeight="1" spans="1:19">
      <c r="A8" s="30"/>
      <c r="B8" s="30"/>
      <c r="C8" s="28"/>
      <c r="D8" s="28"/>
      <c r="E8" s="28"/>
      <c r="F8" s="30" t="s">
        <v>71</v>
      </c>
      <c r="G8" s="84">
        <f t="shared" ref="G8:G30" si="0">H8+SUM(L8:S8)</f>
        <v>9061.664752</v>
      </c>
      <c r="H8" s="84">
        <f t="shared" ref="H8:H30" si="1">I8+J8+K8</f>
        <v>4968.713252</v>
      </c>
      <c r="I8" s="31">
        <f>SUM(I9+I13+I19+I22+I25)</f>
        <v>4925.885252</v>
      </c>
      <c r="J8" s="31">
        <f t="shared" ref="I8:S8" si="2">SUM(J9+J13+J19+J22+J25)</f>
        <v>42.828</v>
      </c>
      <c r="K8" s="31">
        <f t="shared" si="2"/>
        <v>0</v>
      </c>
      <c r="L8" s="31">
        <f t="shared" si="2"/>
        <v>0</v>
      </c>
      <c r="M8" s="31">
        <f t="shared" si="2"/>
        <v>0</v>
      </c>
      <c r="N8" s="31">
        <f t="shared" si="2"/>
        <v>0</v>
      </c>
      <c r="O8" s="31">
        <f t="shared" si="2"/>
        <v>0</v>
      </c>
      <c r="P8" s="31">
        <f t="shared" si="2"/>
        <v>0</v>
      </c>
      <c r="Q8" s="31">
        <f t="shared" si="2"/>
        <v>0</v>
      </c>
      <c r="R8" s="31">
        <f t="shared" si="2"/>
        <v>0</v>
      </c>
      <c r="S8" s="31">
        <f t="shared" si="2"/>
        <v>4092.9515</v>
      </c>
    </row>
    <row r="9" s="20" customFormat="1" ht="18" customHeight="1" spans="1:19">
      <c r="A9" s="30"/>
      <c r="B9" s="30"/>
      <c r="C9" s="28" t="s">
        <v>72</v>
      </c>
      <c r="D9" s="28"/>
      <c r="E9" s="28"/>
      <c r="F9" s="30" t="s">
        <v>73</v>
      </c>
      <c r="G9" s="84">
        <f t="shared" si="0"/>
        <v>244.488096</v>
      </c>
      <c r="H9" s="84">
        <f t="shared" si="1"/>
        <v>244.488096</v>
      </c>
      <c r="I9" s="31">
        <f>SUM(I10)</f>
        <v>244.488096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</row>
    <row r="10" ht="18" customHeight="1" spans="1:19">
      <c r="A10" s="30"/>
      <c r="B10" s="30"/>
      <c r="C10" s="28"/>
      <c r="D10" s="28" t="s">
        <v>74</v>
      </c>
      <c r="E10" s="28"/>
      <c r="F10" s="30" t="s">
        <v>75</v>
      </c>
      <c r="G10" s="84">
        <f t="shared" si="0"/>
        <v>244.488096</v>
      </c>
      <c r="H10" s="84">
        <f t="shared" si="1"/>
        <v>244.488096</v>
      </c>
      <c r="I10" s="31">
        <f>SUM(I11:I12)</f>
        <v>244.488096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</row>
    <row r="11" ht="18" customHeight="1" spans="1:19">
      <c r="A11" s="30"/>
      <c r="B11" s="30"/>
      <c r="C11" s="28"/>
      <c r="D11" s="28"/>
      <c r="E11" s="28" t="s">
        <v>74</v>
      </c>
      <c r="F11" s="30" t="s">
        <v>76</v>
      </c>
      <c r="G11" s="84">
        <f t="shared" si="0"/>
        <v>163.016064</v>
      </c>
      <c r="H11" s="84">
        <f t="shared" si="1"/>
        <v>163.016064</v>
      </c>
      <c r="I11" s="31">
        <v>163.016064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</row>
    <row r="12" ht="18" customHeight="1" spans="1:19">
      <c r="A12" s="30"/>
      <c r="B12" s="30"/>
      <c r="C12" s="28"/>
      <c r="D12" s="28"/>
      <c r="E12" s="28" t="s">
        <v>77</v>
      </c>
      <c r="F12" s="30" t="s">
        <v>78</v>
      </c>
      <c r="G12" s="84">
        <f t="shared" si="0"/>
        <v>81.472032</v>
      </c>
      <c r="H12" s="84">
        <f t="shared" si="1"/>
        <v>81.472032</v>
      </c>
      <c r="I12" s="31">
        <v>81.472032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</row>
    <row r="13" ht="18" customHeight="1" spans="1:19">
      <c r="A13" s="30"/>
      <c r="B13" s="30"/>
      <c r="C13" s="28" t="s">
        <v>79</v>
      </c>
      <c r="D13" s="28"/>
      <c r="E13" s="28"/>
      <c r="F13" s="30" t="s">
        <v>80</v>
      </c>
      <c r="G13" s="84">
        <f t="shared" si="0"/>
        <v>1517.025556</v>
      </c>
      <c r="H13" s="84">
        <f t="shared" si="1"/>
        <v>1517.025556</v>
      </c>
      <c r="I13" s="31">
        <f>SUM(I14+I16)</f>
        <v>1474.197556</v>
      </c>
      <c r="J13" s="31">
        <f>SUM(J14+J16)</f>
        <v>42.828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</row>
    <row r="14" ht="18" customHeight="1" spans="1:19">
      <c r="A14" s="30"/>
      <c r="B14" s="30"/>
      <c r="C14" s="28"/>
      <c r="D14" s="28" t="s">
        <v>81</v>
      </c>
      <c r="E14" s="28"/>
      <c r="F14" s="30" t="s">
        <v>82</v>
      </c>
      <c r="G14" s="84">
        <f t="shared" si="0"/>
        <v>1474.197556</v>
      </c>
      <c r="H14" s="84">
        <f t="shared" si="1"/>
        <v>1474.197556</v>
      </c>
      <c r="I14" s="31">
        <f>SUM(I15)</f>
        <v>1474.197556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</row>
    <row r="15" ht="18" customHeight="1" spans="1:19">
      <c r="A15" s="30"/>
      <c r="B15" s="30"/>
      <c r="C15" s="28"/>
      <c r="D15" s="28"/>
      <c r="E15" s="28" t="s">
        <v>83</v>
      </c>
      <c r="F15" s="30" t="s">
        <v>84</v>
      </c>
      <c r="G15" s="84">
        <f t="shared" si="0"/>
        <v>1474.197556</v>
      </c>
      <c r="H15" s="84">
        <f t="shared" si="1"/>
        <v>1474.197556</v>
      </c>
      <c r="I15" s="31">
        <v>1474.197556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</row>
    <row r="16" ht="18" customHeight="1" spans="1:19">
      <c r="A16" s="30"/>
      <c r="B16" s="30"/>
      <c r="C16" s="28"/>
      <c r="D16" s="28" t="s">
        <v>85</v>
      </c>
      <c r="E16" s="28"/>
      <c r="F16" s="30" t="s">
        <v>86</v>
      </c>
      <c r="G16" s="84">
        <f t="shared" si="0"/>
        <v>42.828</v>
      </c>
      <c r="H16" s="84">
        <f t="shared" si="1"/>
        <v>42.828</v>
      </c>
      <c r="I16" s="31">
        <v>0</v>
      </c>
      <c r="J16" s="31">
        <f>SUM(J17:J18)</f>
        <v>42.828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</row>
    <row r="17" ht="18" customHeight="1" spans="1:19">
      <c r="A17" s="30"/>
      <c r="B17" s="30"/>
      <c r="C17" s="28"/>
      <c r="D17" s="28"/>
      <c r="E17" s="28" t="s">
        <v>87</v>
      </c>
      <c r="F17" s="30" t="s">
        <v>88</v>
      </c>
      <c r="G17" s="84">
        <f t="shared" si="0"/>
        <v>32.828</v>
      </c>
      <c r="H17" s="84">
        <f t="shared" si="1"/>
        <v>32.828</v>
      </c>
      <c r="I17" s="31">
        <v>0</v>
      </c>
      <c r="J17" s="31">
        <v>32.828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</row>
    <row r="18" ht="18" customHeight="1" spans="1:19">
      <c r="A18" s="30"/>
      <c r="B18" s="30"/>
      <c r="C18" s="28"/>
      <c r="D18" s="28"/>
      <c r="E18" s="28" t="s">
        <v>89</v>
      </c>
      <c r="F18" s="30" t="s">
        <v>90</v>
      </c>
      <c r="G18" s="84">
        <f t="shared" si="0"/>
        <v>10</v>
      </c>
      <c r="H18" s="84">
        <f t="shared" si="1"/>
        <v>10</v>
      </c>
      <c r="I18" s="31">
        <v>0</v>
      </c>
      <c r="J18" s="31">
        <v>10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</row>
    <row r="19" s="81" customFormat="1" ht="18" customHeight="1" spans="1:19">
      <c r="A19" s="85"/>
      <c r="B19" s="85"/>
      <c r="C19" s="41" t="s">
        <v>91</v>
      </c>
      <c r="D19" s="41"/>
      <c r="E19" s="41"/>
      <c r="F19" s="39" t="s">
        <v>92</v>
      </c>
      <c r="G19" s="86">
        <f t="shared" si="0"/>
        <v>400</v>
      </c>
      <c r="H19" s="86">
        <f t="shared" si="1"/>
        <v>0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40">
        <f>SUM(S20)</f>
        <v>400</v>
      </c>
    </row>
    <row r="20" s="81" customFormat="1" ht="18" customHeight="1" spans="1:19">
      <c r="A20" s="85"/>
      <c r="B20" s="85"/>
      <c r="C20" s="41"/>
      <c r="D20" s="41" t="s">
        <v>83</v>
      </c>
      <c r="E20" s="41"/>
      <c r="F20" s="39" t="s">
        <v>93</v>
      </c>
      <c r="G20" s="86">
        <f t="shared" si="0"/>
        <v>400</v>
      </c>
      <c r="H20" s="86">
        <f t="shared" si="1"/>
        <v>0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40">
        <v>400</v>
      </c>
    </row>
    <row r="21" s="81" customFormat="1" ht="18" customHeight="1" spans="1:19">
      <c r="A21" s="85"/>
      <c r="B21" s="85"/>
      <c r="C21" s="41"/>
      <c r="D21" s="41"/>
      <c r="E21" s="41" t="s">
        <v>83</v>
      </c>
      <c r="F21" s="39" t="s">
        <v>93</v>
      </c>
      <c r="G21" s="86">
        <f t="shared" si="0"/>
        <v>400</v>
      </c>
      <c r="H21" s="86">
        <f t="shared" si="1"/>
        <v>0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40">
        <v>400</v>
      </c>
    </row>
    <row r="22" ht="18" customHeight="1" spans="1:19">
      <c r="A22" s="30"/>
      <c r="B22" s="30"/>
      <c r="C22" s="28" t="s">
        <v>94</v>
      </c>
      <c r="D22" s="28"/>
      <c r="E22" s="28"/>
      <c r="F22" s="30" t="s">
        <v>95</v>
      </c>
      <c r="G22" s="84">
        <f t="shared" si="0"/>
        <v>172.14</v>
      </c>
      <c r="H22" s="84">
        <f t="shared" si="1"/>
        <v>172.14</v>
      </c>
      <c r="I22" s="31">
        <v>172.14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</row>
    <row r="23" ht="18" customHeight="1" spans="1:19">
      <c r="A23" s="30"/>
      <c r="B23" s="30"/>
      <c r="C23" s="28"/>
      <c r="D23" s="28" t="s">
        <v>81</v>
      </c>
      <c r="E23" s="28"/>
      <c r="F23" s="30" t="s">
        <v>96</v>
      </c>
      <c r="G23" s="84">
        <f t="shared" si="0"/>
        <v>172.14</v>
      </c>
      <c r="H23" s="84">
        <f t="shared" si="1"/>
        <v>172.14</v>
      </c>
      <c r="I23" s="31">
        <v>172.14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</row>
    <row r="24" ht="18" customHeight="1" spans="1:19">
      <c r="A24" s="30"/>
      <c r="B24" s="30"/>
      <c r="C24" s="28"/>
      <c r="D24" s="28"/>
      <c r="E24" s="28" t="s">
        <v>97</v>
      </c>
      <c r="F24" s="30" t="s">
        <v>98</v>
      </c>
      <c r="G24" s="84">
        <f t="shared" si="0"/>
        <v>172.14</v>
      </c>
      <c r="H24" s="84">
        <f t="shared" si="1"/>
        <v>172.14</v>
      </c>
      <c r="I24" s="31">
        <v>172.14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</row>
    <row r="25" ht="18" customHeight="1" spans="1:19">
      <c r="A25" s="30"/>
      <c r="B25" s="30"/>
      <c r="C25" s="28" t="s">
        <v>99</v>
      </c>
      <c r="D25" s="28"/>
      <c r="E25" s="28"/>
      <c r="F25" s="30" t="s">
        <v>100</v>
      </c>
      <c r="G25" s="84">
        <f t="shared" si="0"/>
        <v>6728.0111</v>
      </c>
      <c r="H25" s="84">
        <f t="shared" si="1"/>
        <v>3035.0596</v>
      </c>
      <c r="I25" s="31">
        <v>3035.0596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0">
        <f>SUM(S26+S29)</f>
        <v>3692.9515</v>
      </c>
    </row>
    <row r="26" ht="18" customHeight="1" spans="1:19">
      <c r="A26" s="30"/>
      <c r="B26" s="30"/>
      <c r="C26" s="28"/>
      <c r="D26" s="28" t="s">
        <v>81</v>
      </c>
      <c r="E26" s="28"/>
      <c r="F26" s="30" t="s">
        <v>101</v>
      </c>
      <c r="G26" s="84">
        <f t="shared" si="0"/>
        <v>6543.9515</v>
      </c>
      <c r="H26" s="84">
        <f t="shared" si="1"/>
        <v>2851</v>
      </c>
      <c r="I26" s="31">
        <v>2851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3692.9515</v>
      </c>
    </row>
    <row r="27" ht="18" customHeight="1" spans="1:19">
      <c r="A27" s="30"/>
      <c r="B27" s="30"/>
      <c r="C27" s="41"/>
      <c r="D27" s="41"/>
      <c r="E27" s="41" t="s">
        <v>102</v>
      </c>
      <c r="F27" s="39" t="s">
        <v>103</v>
      </c>
      <c r="G27" s="86">
        <f t="shared" si="0"/>
        <v>6530</v>
      </c>
      <c r="H27" s="86">
        <f t="shared" si="1"/>
        <v>2851</v>
      </c>
      <c r="I27" s="40">
        <v>2851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3679</v>
      </c>
    </row>
    <row r="28" s="82" customFormat="1" ht="18" customHeight="1" spans="1:19">
      <c r="A28" s="87"/>
      <c r="B28" s="87"/>
      <c r="C28" s="41"/>
      <c r="D28" s="41"/>
      <c r="E28" s="41" t="s">
        <v>83</v>
      </c>
      <c r="F28" s="39" t="s">
        <v>104</v>
      </c>
      <c r="G28" s="86">
        <f t="shared" si="0"/>
        <v>13.9515</v>
      </c>
      <c r="H28" s="86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>
        <v>13.9515</v>
      </c>
    </row>
    <row r="29" ht="18" customHeight="1" spans="1:19">
      <c r="A29" s="30"/>
      <c r="B29" s="30"/>
      <c r="C29" s="28"/>
      <c r="D29" s="28" t="s">
        <v>105</v>
      </c>
      <c r="E29" s="28"/>
      <c r="F29" s="30" t="s">
        <v>106</v>
      </c>
      <c r="G29" s="84">
        <f t="shared" si="0"/>
        <v>184.0596</v>
      </c>
      <c r="H29" s="84">
        <f t="shared" si="1"/>
        <v>184.0596</v>
      </c>
      <c r="I29" s="31">
        <v>184.0596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</row>
    <row r="30" ht="18" customHeight="1" spans="1:19">
      <c r="A30" s="30"/>
      <c r="B30" s="30"/>
      <c r="C30" s="28"/>
      <c r="D30" s="28"/>
      <c r="E30" s="28" t="s">
        <v>81</v>
      </c>
      <c r="F30" s="30" t="s">
        <v>107</v>
      </c>
      <c r="G30" s="84">
        <f t="shared" si="0"/>
        <v>184.0596</v>
      </c>
      <c r="H30" s="84">
        <f t="shared" si="1"/>
        <v>184.0596</v>
      </c>
      <c r="I30" s="31">
        <v>184.0596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" right="0.354166666666667" top="0.393055555555556" bottom="0.0784722222222222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C1" workbookViewId="0">
      <pane ySplit="5" topLeftCell="A6" activePane="bottomLeft" state="frozen"/>
      <selection/>
      <selection pane="bottomLeft" activeCell="A3" sqref="A3:I3"/>
    </sheetView>
  </sheetViews>
  <sheetFormatPr defaultColWidth="8.875" defaultRowHeight="15" customHeight="1"/>
  <cols>
    <col min="1" max="2" width="8.875" hidden="1" customWidth="1"/>
    <col min="3" max="5" width="5.875" customWidth="1"/>
    <col min="6" max="6" width="39.375" customWidth="1"/>
    <col min="7" max="10" width="19.25" style="71" customWidth="1"/>
  </cols>
  <sheetData>
    <row r="1" ht="20" customHeight="1" spans="1:10">
      <c r="A1" s="21"/>
      <c r="B1" s="21"/>
      <c r="C1" s="22" t="s">
        <v>108</v>
      </c>
      <c r="D1" s="22"/>
      <c r="E1" s="22"/>
      <c r="F1" s="22"/>
      <c r="G1" s="72"/>
      <c r="H1" s="72"/>
      <c r="I1" s="72"/>
      <c r="J1" s="72"/>
    </row>
    <row r="2" ht="30" customHeight="1" spans="1:10">
      <c r="A2" s="24"/>
      <c r="B2" s="18"/>
      <c r="C2" s="24" t="s">
        <v>109</v>
      </c>
      <c r="D2" s="18"/>
      <c r="E2" s="18"/>
      <c r="F2" s="18"/>
      <c r="G2" s="73"/>
      <c r="H2" s="73"/>
      <c r="I2" s="73"/>
      <c r="J2" s="73"/>
    </row>
    <row r="3" ht="18" customHeight="1" spans="1:10">
      <c r="A3" s="32" t="s">
        <v>4</v>
      </c>
      <c r="B3" s="32"/>
      <c r="C3" s="32"/>
      <c r="D3" s="32"/>
      <c r="E3" s="32"/>
      <c r="F3" s="32"/>
      <c r="G3" s="74"/>
      <c r="H3" s="74"/>
      <c r="I3" s="74"/>
      <c r="J3" s="80" t="s">
        <v>5</v>
      </c>
    </row>
    <row r="4" s="70" customFormat="1" ht="18" customHeight="1" spans="1:10">
      <c r="A4" s="75" t="s">
        <v>54</v>
      </c>
      <c r="B4" s="75" t="s">
        <v>55</v>
      </c>
      <c r="C4" s="10" t="s">
        <v>56</v>
      </c>
      <c r="D4" s="29"/>
      <c r="E4" s="29"/>
      <c r="F4" s="10" t="s">
        <v>57</v>
      </c>
      <c r="G4" s="76" t="s">
        <v>110</v>
      </c>
      <c r="H4" s="76" t="s">
        <v>111</v>
      </c>
      <c r="I4" s="76" t="s">
        <v>112</v>
      </c>
      <c r="J4" s="76" t="s">
        <v>49</v>
      </c>
    </row>
    <row r="5" s="34" customFormat="1" ht="18" customHeight="1" spans="1:10">
      <c r="A5" s="77"/>
      <c r="B5" s="77"/>
      <c r="C5" s="10" t="s">
        <v>64</v>
      </c>
      <c r="D5" s="10" t="s">
        <v>65</v>
      </c>
      <c r="E5" s="10" t="s">
        <v>66</v>
      </c>
      <c r="F5" s="10"/>
      <c r="G5" s="76"/>
      <c r="H5" s="76"/>
      <c r="I5" s="76"/>
      <c r="J5" s="76"/>
    </row>
    <row r="6" s="20" customFormat="1" ht="18" customHeight="1" spans="1:10">
      <c r="A6" s="30"/>
      <c r="B6" s="30"/>
      <c r="C6" s="28"/>
      <c r="D6" s="28"/>
      <c r="E6" s="28"/>
      <c r="F6" s="30" t="s">
        <v>71</v>
      </c>
      <c r="G6" s="78">
        <f>SUM(H6:J6)</f>
        <v>9061.664752</v>
      </c>
      <c r="H6" s="79">
        <f>SUM(H7+H11+H17+H20+H23)</f>
        <v>1860.745252</v>
      </c>
      <c r="I6" s="79">
        <f>SUM(I7+I11+I17+I20+I23)</f>
        <v>7200.9195</v>
      </c>
      <c r="J6" s="79">
        <v>0</v>
      </c>
    </row>
    <row r="7" s="20" customFormat="1" ht="18" customHeight="1" spans="1:10">
      <c r="A7" s="30"/>
      <c r="B7" s="30"/>
      <c r="C7" s="28" t="s">
        <v>72</v>
      </c>
      <c r="D7" s="28"/>
      <c r="E7" s="28"/>
      <c r="F7" s="30" t="s">
        <v>73</v>
      </c>
      <c r="G7" s="78">
        <f t="shared" ref="G6:G28" si="0">SUM(H7:J7)</f>
        <v>244.488096</v>
      </c>
      <c r="H7" s="79">
        <v>244.488096</v>
      </c>
      <c r="I7" s="79">
        <v>0</v>
      </c>
      <c r="J7" s="79">
        <v>0</v>
      </c>
    </row>
    <row r="8" ht="18" customHeight="1" spans="1:10">
      <c r="A8" s="30"/>
      <c r="B8" s="30"/>
      <c r="C8" s="28"/>
      <c r="D8" s="28" t="s">
        <v>74</v>
      </c>
      <c r="E8" s="28"/>
      <c r="F8" s="30" t="s">
        <v>75</v>
      </c>
      <c r="G8" s="78">
        <f t="shared" si="0"/>
        <v>244.488096</v>
      </c>
      <c r="H8" s="79">
        <v>244.488096</v>
      </c>
      <c r="I8" s="79">
        <v>0</v>
      </c>
      <c r="J8" s="79">
        <v>0</v>
      </c>
    </row>
    <row r="9" ht="18" customHeight="1" spans="1:10">
      <c r="A9" s="30"/>
      <c r="B9" s="30"/>
      <c r="C9" s="28"/>
      <c r="D9" s="28"/>
      <c r="E9" s="28" t="s">
        <v>74</v>
      </c>
      <c r="F9" s="30" t="s">
        <v>76</v>
      </c>
      <c r="G9" s="78">
        <f t="shared" si="0"/>
        <v>163.016064</v>
      </c>
      <c r="H9" s="79">
        <v>163.016064</v>
      </c>
      <c r="I9" s="79">
        <v>0</v>
      </c>
      <c r="J9" s="79">
        <v>0</v>
      </c>
    </row>
    <row r="10" ht="18" customHeight="1" spans="1:10">
      <c r="A10" s="30"/>
      <c r="B10" s="30"/>
      <c r="C10" s="28"/>
      <c r="D10" s="28"/>
      <c r="E10" s="28" t="s">
        <v>77</v>
      </c>
      <c r="F10" s="30" t="s">
        <v>78</v>
      </c>
      <c r="G10" s="78">
        <f t="shared" si="0"/>
        <v>81.472032</v>
      </c>
      <c r="H10" s="79">
        <v>81.472032</v>
      </c>
      <c r="I10" s="79">
        <v>0</v>
      </c>
      <c r="J10" s="79">
        <v>0</v>
      </c>
    </row>
    <row r="11" ht="18" customHeight="1" spans="1:10">
      <c r="A11" s="30"/>
      <c r="B11" s="30"/>
      <c r="C11" s="28" t="s">
        <v>79</v>
      </c>
      <c r="D11" s="28"/>
      <c r="E11" s="28"/>
      <c r="F11" s="30" t="s">
        <v>80</v>
      </c>
      <c r="G11" s="78">
        <f t="shared" si="0"/>
        <v>1517.025556</v>
      </c>
      <c r="H11" s="79">
        <v>1432.197556</v>
      </c>
      <c r="I11" s="79">
        <v>84.828</v>
      </c>
      <c r="J11" s="79">
        <v>0</v>
      </c>
    </row>
    <row r="12" ht="18" customHeight="1" spans="1:10">
      <c r="A12" s="30"/>
      <c r="B12" s="30"/>
      <c r="C12" s="28"/>
      <c r="D12" s="28" t="s">
        <v>81</v>
      </c>
      <c r="E12" s="28"/>
      <c r="F12" s="30" t="s">
        <v>82</v>
      </c>
      <c r="G12" s="78">
        <f t="shared" si="0"/>
        <v>1474.197556</v>
      </c>
      <c r="H12" s="79">
        <v>1432.197556</v>
      </c>
      <c r="I12" s="79">
        <v>42</v>
      </c>
      <c r="J12" s="79">
        <v>0</v>
      </c>
    </row>
    <row r="13" ht="18" customHeight="1" spans="1:10">
      <c r="A13" s="30"/>
      <c r="B13" s="30"/>
      <c r="C13" s="28"/>
      <c r="D13" s="28"/>
      <c r="E13" s="28" t="s">
        <v>83</v>
      </c>
      <c r="F13" s="30" t="s">
        <v>84</v>
      </c>
      <c r="G13" s="78">
        <f t="shared" si="0"/>
        <v>1474.197556</v>
      </c>
      <c r="H13" s="79">
        <v>1432.197556</v>
      </c>
      <c r="I13" s="79">
        <v>42</v>
      </c>
      <c r="J13" s="79">
        <v>0</v>
      </c>
    </row>
    <row r="14" ht="18" customHeight="1" spans="1:10">
      <c r="A14" s="30"/>
      <c r="B14" s="30"/>
      <c r="C14" s="28"/>
      <c r="D14" s="28" t="s">
        <v>85</v>
      </c>
      <c r="E14" s="28"/>
      <c r="F14" s="30" t="s">
        <v>86</v>
      </c>
      <c r="G14" s="78">
        <f t="shared" si="0"/>
        <v>42.828</v>
      </c>
      <c r="H14" s="79">
        <v>0</v>
      </c>
      <c r="I14" s="79">
        <v>42.828</v>
      </c>
      <c r="J14" s="79">
        <v>0</v>
      </c>
    </row>
    <row r="15" ht="18" customHeight="1" spans="1:10">
      <c r="A15" s="30"/>
      <c r="B15" s="30"/>
      <c r="C15" s="28"/>
      <c r="D15" s="28"/>
      <c r="E15" s="28" t="s">
        <v>87</v>
      </c>
      <c r="F15" s="30" t="s">
        <v>88</v>
      </c>
      <c r="G15" s="78">
        <f t="shared" si="0"/>
        <v>32.828</v>
      </c>
      <c r="H15" s="79">
        <v>0</v>
      </c>
      <c r="I15" s="79">
        <v>32.828</v>
      </c>
      <c r="J15" s="79">
        <v>0</v>
      </c>
    </row>
    <row r="16" ht="18" customHeight="1" spans="1:10">
      <c r="A16" s="30"/>
      <c r="B16" s="30"/>
      <c r="C16" s="28"/>
      <c r="D16" s="28"/>
      <c r="E16" s="28" t="s">
        <v>89</v>
      </c>
      <c r="F16" s="30" t="s">
        <v>90</v>
      </c>
      <c r="G16" s="78">
        <f t="shared" si="0"/>
        <v>10</v>
      </c>
      <c r="H16" s="79">
        <v>0</v>
      </c>
      <c r="I16" s="79">
        <v>10</v>
      </c>
      <c r="J16" s="79">
        <v>0</v>
      </c>
    </row>
    <row r="17" customFormat="1" ht="18" customHeight="1" spans="1:10">
      <c r="A17" s="30"/>
      <c r="B17" s="30"/>
      <c r="C17" s="28" t="s">
        <v>91</v>
      </c>
      <c r="D17" s="28"/>
      <c r="E17" s="28"/>
      <c r="F17" s="30" t="s">
        <v>92</v>
      </c>
      <c r="G17" s="78">
        <f t="shared" si="0"/>
        <v>400</v>
      </c>
      <c r="H17" s="79"/>
      <c r="I17" s="79">
        <v>400</v>
      </c>
      <c r="J17" s="79"/>
    </row>
    <row r="18" customFormat="1" ht="18" customHeight="1" spans="1:10">
      <c r="A18" s="30"/>
      <c r="B18" s="30"/>
      <c r="C18" s="28"/>
      <c r="D18" s="28" t="s">
        <v>83</v>
      </c>
      <c r="E18" s="28"/>
      <c r="F18" s="30" t="s">
        <v>93</v>
      </c>
      <c r="G18" s="78">
        <f t="shared" si="0"/>
        <v>400</v>
      </c>
      <c r="H18" s="79"/>
      <c r="I18" s="79">
        <v>400</v>
      </c>
      <c r="J18" s="79"/>
    </row>
    <row r="19" customFormat="1" ht="18" customHeight="1" spans="1:10">
      <c r="A19" s="30"/>
      <c r="B19" s="30"/>
      <c r="C19" s="28"/>
      <c r="D19" s="28"/>
      <c r="E19" s="28" t="s">
        <v>83</v>
      </c>
      <c r="F19" s="30" t="s">
        <v>93</v>
      </c>
      <c r="G19" s="78">
        <f t="shared" si="0"/>
        <v>400</v>
      </c>
      <c r="H19" s="79"/>
      <c r="I19" s="79">
        <v>400</v>
      </c>
      <c r="J19" s="79"/>
    </row>
    <row r="20" ht="18" customHeight="1" spans="1:10">
      <c r="A20" s="30"/>
      <c r="B20" s="30"/>
      <c r="C20" s="28" t="s">
        <v>94</v>
      </c>
      <c r="D20" s="28"/>
      <c r="E20" s="28"/>
      <c r="F20" s="30" t="s">
        <v>95</v>
      </c>
      <c r="G20" s="78">
        <f t="shared" si="0"/>
        <v>172.14</v>
      </c>
      <c r="H20" s="79">
        <v>0</v>
      </c>
      <c r="I20" s="79">
        <v>172.14</v>
      </c>
      <c r="J20" s="79">
        <v>0</v>
      </c>
    </row>
    <row r="21" ht="18" customHeight="1" spans="1:10">
      <c r="A21" s="30"/>
      <c r="B21" s="30"/>
      <c r="C21" s="28"/>
      <c r="D21" s="28" t="s">
        <v>81</v>
      </c>
      <c r="E21" s="28"/>
      <c r="F21" s="30" t="s">
        <v>96</v>
      </c>
      <c r="G21" s="78">
        <f t="shared" si="0"/>
        <v>172.14</v>
      </c>
      <c r="H21" s="79">
        <v>0</v>
      </c>
      <c r="I21" s="79">
        <v>172.14</v>
      </c>
      <c r="J21" s="79">
        <v>0</v>
      </c>
    </row>
    <row r="22" ht="18" customHeight="1" spans="1:10">
      <c r="A22" s="30"/>
      <c r="B22" s="30"/>
      <c r="C22" s="28"/>
      <c r="D22" s="28"/>
      <c r="E22" s="28" t="s">
        <v>97</v>
      </c>
      <c r="F22" s="30" t="s">
        <v>98</v>
      </c>
      <c r="G22" s="78">
        <f t="shared" si="0"/>
        <v>172.14</v>
      </c>
      <c r="H22" s="79">
        <v>0</v>
      </c>
      <c r="I22" s="79">
        <v>172.14</v>
      </c>
      <c r="J22" s="79">
        <v>0</v>
      </c>
    </row>
    <row r="23" ht="18" customHeight="1" spans="1:10">
      <c r="A23" s="30"/>
      <c r="B23" s="30"/>
      <c r="C23" s="28" t="s">
        <v>99</v>
      </c>
      <c r="D23" s="28"/>
      <c r="E23" s="28"/>
      <c r="F23" s="30" t="s">
        <v>100</v>
      </c>
      <c r="G23" s="78">
        <f t="shared" si="0"/>
        <v>6728.0111</v>
      </c>
      <c r="H23" s="79">
        <v>184.0596</v>
      </c>
      <c r="I23" s="79">
        <v>6543.9515</v>
      </c>
      <c r="J23" s="79">
        <v>0</v>
      </c>
    </row>
    <row r="24" ht="18" customHeight="1" spans="1:10">
      <c r="A24" s="30"/>
      <c r="B24" s="30"/>
      <c r="C24" s="28"/>
      <c r="D24" s="28" t="s">
        <v>81</v>
      </c>
      <c r="E24" s="28"/>
      <c r="F24" s="30" t="s">
        <v>101</v>
      </c>
      <c r="G24" s="78">
        <f t="shared" si="0"/>
        <v>6543.9515</v>
      </c>
      <c r="H24" s="79">
        <v>0</v>
      </c>
      <c r="I24" s="79">
        <v>6543.9515</v>
      </c>
      <c r="J24" s="79">
        <v>0</v>
      </c>
    </row>
    <row r="25" ht="18" customHeight="1" spans="1:10">
      <c r="A25" s="30"/>
      <c r="B25" s="30"/>
      <c r="C25" s="28"/>
      <c r="D25" s="28"/>
      <c r="E25" s="28" t="s">
        <v>102</v>
      </c>
      <c r="F25" s="30" t="s">
        <v>103</v>
      </c>
      <c r="G25" s="78">
        <f t="shared" si="0"/>
        <v>6530</v>
      </c>
      <c r="H25" s="79">
        <v>0</v>
      </c>
      <c r="I25" s="79">
        <v>6530</v>
      </c>
      <c r="J25" s="79">
        <v>0</v>
      </c>
    </row>
    <row r="26" customFormat="1" ht="18" customHeight="1" spans="1:10">
      <c r="A26" s="30"/>
      <c r="B26" s="30"/>
      <c r="C26" s="28"/>
      <c r="D26" s="28"/>
      <c r="E26" s="28" t="s">
        <v>83</v>
      </c>
      <c r="F26" s="30" t="s">
        <v>104</v>
      </c>
      <c r="G26" s="78">
        <f t="shared" si="0"/>
        <v>13.9515</v>
      </c>
      <c r="H26" s="79"/>
      <c r="I26" s="79">
        <v>13.9515</v>
      </c>
      <c r="J26" s="79"/>
    </row>
    <row r="27" ht="18" customHeight="1" spans="1:10">
      <c r="A27" s="30"/>
      <c r="B27" s="30"/>
      <c r="C27" s="28"/>
      <c r="D27" s="28" t="s">
        <v>105</v>
      </c>
      <c r="E27" s="28"/>
      <c r="F27" s="30" t="s">
        <v>106</v>
      </c>
      <c r="G27" s="78">
        <f t="shared" si="0"/>
        <v>184.0596</v>
      </c>
      <c r="H27" s="79">
        <v>184.0596</v>
      </c>
      <c r="I27" s="79">
        <v>0</v>
      </c>
      <c r="J27" s="79">
        <v>0</v>
      </c>
    </row>
    <row r="28" ht="18" customHeight="1" spans="1:10">
      <c r="A28" s="30"/>
      <c r="B28" s="30"/>
      <c r="C28" s="28"/>
      <c r="D28" s="28"/>
      <c r="E28" s="28" t="s">
        <v>81</v>
      </c>
      <c r="F28" s="30" t="s">
        <v>107</v>
      </c>
      <c r="G28" s="78">
        <f t="shared" si="0"/>
        <v>184.0596</v>
      </c>
      <c r="H28" s="79">
        <v>184.0596</v>
      </c>
      <c r="I28" s="79">
        <v>0</v>
      </c>
      <c r="J28" s="79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" right="0.472222222222222" top="0.472222222222222" bottom="0.0784722222222222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workbookViewId="0">
      <pane ySplit="6" topLeftCell="A9" activePane="bottomLeft" state="frozen"/>
      <selection/>
      <selection pane="bottomLeft" activeCell="A3" sqref="A3:F3"/>
    </sheetView>
  </sheetViews>
  <sheetFormatPr defaultColWidth="8" defaultRowHeight="14.25" customHeight="1" outlineLevelCol="6"/>
  <cols>
    <col min="1" max="1" width="29.125" style="42" customWidth="1"/>
    <col min="2" max="2" width="14.375" style="42" customWidth="1"/>
    <col min="3" max="3" width="30.25" style="42" customWidth="1"/>
    <col min="4" max="6" width="14.375" style="42" customWidth="1"/>
    <col min="7" max="7" width="15.625" style="42" customWidth="1"/>
  </cols>
  <sheetData>
    <row r="1" ht="20" customHeight="1" spans="1:7">
      <c r="A1" s="43"/>
      <c r="B1" s="44"/>
      <c r="C1" s="44"/>
      <c r="D1" s="45"/>
      <c r="E1" s="46"/>
      <c r="F1" s="45"/>
      <c r="G1" s="47" t="s">
        <v>113</v>
      </c>
    </row>
    <row r="2" ht="30" customHeight="1" spans="1:7">
      <c r="A2" s="48" t="s">
        <v>114</v>
      </c>
      <c r="B2" s="48"/>
      <c r="C2" s="48"/>
      <c r="D2" s="48"/>
      <c r="E2" s="48"/>
      <c r="F2" s="49"/>
      <c r="G2" s="49"/>
    </row>
    <row r="3" ht="18" customHeight="1" spans="1:7">
      <c r="A3" s="50" t="s">
        <v>4</v>
      </c>
      <c r="B3" s="50"/>
      <c r="C3" s="50"/>
      <c r="D3" s="51"/>
      <c r="E3" s="52"/>
      <c r="F3" s="51"/>
      <c r="G3" s="53" t="s">
        <v>5</v>
      </c>
    </row>
    <row r="4" ht="19.5" customHeight="1" spans="1:7">
      <c r="A4" s="54" t="s">
        <v>115</v>
      </c>
      <c r="B4" s="54"/>
      <c r="C4" s="54" t="s">
        <v>116</v>
      </c>
      <c r="D4" s="54"/>
      <c r="E4" s="55"/>
      <c r="F4" s="56"/>
      <c r="G4" s="56"/>
    </row>
    <row r="5" ht="19.5" customHeight="1" spans="1:7">
      <c r="A5" s="54" t="s">
        <v>117</v>
      </c>
      <c r="B5" s="54" t="s">
        <v>9</v>
      </c>
      <c r="C5" s="57" t="s">
        <v>117</v>
      </c>
      <c r="D5" s="54" t="s">
        <v>9</v>
      </c>
      <c r="E5" s="55"/>
      <c r="F5" s="56"/>
      <c r="G5" s="56"/>
    </row>
    <row r="6" ht="19.5" customHeight="1" spans="1:7">
      <c r="A6" s="54"/>
      <c r="B6" s="54"/>
      <c r="C6" s="58"/>
      <c r="D6" s="54" t="s">
        <v>110</v>
      </c>
      <c r="E6" s="54" t="s">
        <v>68</v>
      </c>
      <c r="F6" s="54" t="s">
        <v>69</v>
      </c>
      <c r="G6" s="54" t="s">
        <v>70</v>
      </c>
    </row>
    <row r="7" ht="19.5" customHeight="1" spans="1:7">
      <c r="A7" s="59" t="s">
        <v>118</v>
      </c>
      <c r="B7" s="60">
        <v>4925.885252</v>
      </c>
      <c r="C7" s="59" t="s">
        <v>11</v>
      </c>
      <c r="D7" s="60">
        <f t="shared" ref="D7:D28" si="0">SUM(E7:G7)</f>
        <v>0</v>
      </c>
      <c r="E7" s="60"/>
      <c r="F7" s="60"/>
      <c r="G7" s="60"/>
    </row>
    <row r="8" ht="19.5" customHeight="1" spans="1:7">
      <c r="A8" s="61" t="s">
        <v>119</v>
      </c>
      <c r="B8" s="60">
        <v>42.828</v>
      </c>
      <c r="C8" s="59" t="s">
        <v>13</v>
      </c>
      <c r="D8" s="60">
        <f t="shared" si="0"/>
        <v>0</v>
      </c>
      <c r="E8" s="60"/>
      <c r="F8" s="60"/>
      <c r="G8" s="60"/>
    </row>
    <row r="9" ht="19.5" customHeight="1" spans="1:7">
      <c r="A9" s="61" t="s">
        <v>120</v>
      </c>
      <c r="B9" s="60"/>
      <c r="C9" s="59" t="s">
        <v>15</v>
      </c>
      <c r="D9" s="60">
        <f t="shared" si="0"/>
        <v>0</v>
      </c>
      <c r="E9" s="60"/>
      <c r="F9" s="60"/>
      <c r="G9" s="60"/>
    </row>
    <row r="10" ht="19.5" customHeight="1" spans="1:7">
      <c r="A10" s="61"/>
      <c r="B10" s="62"/>
      <c r="C10" s="59" t="s">
        <v>17</v>
      </c>
      <c r="D10" s="60">
        <f t="shared" si="0"/>
        <v>0</v>
      </c>
      <c r="E10" s="60"/>
      <c r="F10" s="60"/>
      <c r="G10" s="60"/>
    </row>
    <row r="11" ht="19.5" customHeight="1" spans="1:7">
      <c r="A11" s="61"/>
      <c r="B11" s="62"/>
      <c r="C11" s="59" t="s">
        <v>19</v>
      </c>
      <c r="D11" s="60">
        <f t="shared" si="0"/>
        <v>0</v>
      </c>
      <c r="E11" s="60"/>
      <c r="F11" s="60"/>
      <c r="G11" s="60"/>
    </row>
    <row r="12" ht="19.5" customHeight="1" spans="1:7">
      <c r="A12" s="61"/>
      <c r="B12" s="62"/>
      <c r="C12" s="59" t="s">
        <v>21</v>
      </c>
      <c r="D12" s="60">
        <f t="shared" si="0"/>
        <v>0</v>
      </c>
      <c r="E12" s="60"/>
      <c r="F12" s="60"/>
      <c r="G12" s="60"/>
    </row>
    <row r="13" ht="19.5" customHeight="1" spans="1:7">
      <c r="A13" s="61"/>
      <c r="B13" s="62"/>
      <c r="C13" s="59" t="s">
        <v>23</v>
      </c>
      <c r="D13" s="60">
        <f t="shared" si="0"/>
        <v>0</v>
      </c>
      <c r="E13" s="60"/>
      <c r="F13" s="60"/>
      <c r="G13" s="60"/>
    </row>
    <row r="14" ht="19.5" customHeight="1" spans="1:7">
      <c r="A14" s="61"/>
      <c r="B14" s="62"/>
      <c r="C14" s="59" t="s">
        <v>25</v>
      </c>
      <c r="D14" s="60">
        <f t="shared" si="0"/>
        <v>244.488096</v>
      </c>
      <c r="E14" s="60">
        <v>244.488096</v>
      </c>
      <c r="F14" s="60"/>
      <c r="G14" s="60"/>
    </row>
    <row r="15" ht="19.5" customHeight="1" spans="1:7">
      <c r="A15" s="61"/>
      <c r="B15" s="62"/>
      <c r="C15" s="59" t="s">
        <v>26</v>
      </c>
      <c r="D15" s="60">
        <f t="shared" si="0"/>
        <v>0</v>
      </c>
      <c r="E15" s="60"/>
      <c r="F15" s="60"/>
      <c r="G15" s="60"/>
    </row>
    <row r="16" ht="19.5" customHeight="1" spans="1:7">
      <c r="A16" s="61"/>
      <c r="B16" s="62"/>
      <c r="C16" s="59" t="s">
        <v>27</v>
      </c>
      <c r="D16" s="60">
        <f t="shared" si="0"/>
        <v>0</v>
      </c>
      <c r="E16" s="60"/>
      <c r="F16" s="60"/>
      <c r="G16" s="60"/>
    </row>
    <row r="17" ht="19.5" customHeight="1" spans="1:7">
      <c r="A17" s="61"/>
      <c r="B17" s="62"/>
      <c r="C17" s="59" t="s">
        <v>28</v>
      </c>
      <c r="D17" s="60">
        <f t="shared" si="0"/>
        <v>1517.025556</v>
      </c>
      <c r="E17" s="60">
        <v>1474.197556</v>
      </c>
      <c r="F17" s="60">
        <v>42.828</v>
      </c>
      <c r="G17" s="60"/>
    </row>
    <row r="18" ht="19.5" customHeight="1" spans="1:7">
      <c r="A18" s="59"/>
      <c r="B18" s="62"/>
      <c r="C18" s="59" t="s">
        <v>29</v>
      </c>
      <c r="D18" s="60">
        <f t="shared" si="0"/>
        <v>400</v>
      </c>
      <c r="E18" s="63">
        <v>400</v>
      </c>
      <c r="F18" s="60"/>
      <c r="G18" s="60"/>
    </row>
    <row r="19" ht="19.5" customHeight="1" spans="1:7">
      <c r="A19" s="61"/>
      <c r="B19" s="62"/>
      <c r="C19" s="59" t="s">
        <v>30</v>
      </c>
      <c r="D19" s="60">
        <f t="shared" si="0"/>
        <v>0</v>
      </c>
      <c r="E19" s="60"/>
      <c r="F19" s="60"/>
      <c r="G19" s="60"/>
    </row>
    <row r="20" ht="19.5" customHeight="1" spans="1:7">
      <c r="A20" s="64"/>
      <c r="B20" s="60"/>
      <c r="C20" s="59" t="s">
        <v>31</v>
      </c>
      <c r="D20" s="60">
        <f t="shared" si="0"/>
        <v>0</v>
      </c>
      <c r="E20" s="60"/>
      <c r="F20" s="60"/>
      <c r="G20" s="60"/>
    </row>
    <row r="21" ht="19.5" customHeight="1" spans="1:7">
      <c r="A21" s="59"/>
      <c r="B21" s="62"/>
      <c r="C21" s="59" t="s">
        <v>32</v>
      </c>
      <c r="D21" s="60">
        <f t="shared" si="0"/>
        <v>0</v>
      </c>
      <c r="E21" s="60"/>
      <c r="F21" s="60"/>
      <c r="G21" s="60"/>
    </row>
    <row r="22" ht="19.5" customHeight="1" spans="1:7">
      <c r="A22" s="59"/>
      <c r="B22" s="62"/>
      <c r="C22" s="59" t="s">
        <v>33</v>
      </c>
      <c r="D22" s="60">
        <f t="shared" si="0"/>
        <v>172.14</v>
      </c>
      <c r="E22" s="60">
        <v>172.14</v>
      </c>
      <c r="F22" s="60"/>
      <c r="G22" s="60"/>
    </row>
    <row r="23" ht="19.5" customHeight="1" spans="1:7">
      <c r="A23" s="59"/>
      <c r="B23" s="62"/>
      <c r="C23" s="59" t="s">
        <v>34</v>
      </c>
      <c r="D23" s="60">
        <f t="shared" si="0"/>
        <v>0</v>
      </c>
      <c r="E23" s="60"/>
      <c r="F23" s="60"/>
      <c r="G23" s="60"/>
    </row>
    <row r="24" ht="19.5" customHeight="1" spans="1:7">
      <c r="A24" s="59"/>
      <c r="B24" s="60"/>
      <c r="C24" s="59" t="s">
        <v>35</v>
      </c>
      <c r="D24" s="60">
        <f t="shared" si="0"/>
        <v>0</v>
      </c>
      <c r="E24" s="60"/>
      <c r="F24" s="60"/>
      <c r="G24" s="60"/>
    </row>
    <row r="25" ht="19.5" customHeight="1" spans="1:7">
      <c r="A25" s="59"/>
      <c r="B25" s="60"/>
      <c r="C25" s="59" t="s">
        <v>36</v>
      </c>
      <c r="D25" s="60">
        <f t="shared" si="0"/>
        <v>6728.01</v>
      </c>
      <c r="E25" s="65">
        <v>6728.01</v>
      </c>
      <c r="F25" s="60"/>
      <c r="G25" s="60"/>
    </row>
    <row r="26" ht="19.5" customHeight="1" spans="1:7">
      <c r="A26" s="61"/>
      <c r="B26" s="60"/>
      <c r="C26" s="59" t="s">
        <v>37</v>
      </c>
      <c r="D26" s="60">
        <f t="shared" si="0"/>
        <v>0</v>
      </c>
      <c r="E26" s="60"/>
      <c r="F26" s="60"/>
      <c r="G26" s="60"/>
    </row>
    <row r="27" ht="19.5" customHeight="1" spans="1:7">
      <c r="A27" s="59"/>
      <c r="B27" s="60"/>
      <c r="C27" s="59" t="s">
        <v>38</v>
      </c>
      <c r="D27" s="60">
        <f t="shared" si="0"/>
        <v>0</v>
      </c>
      <c r="E27" s="60"/>
      <c r="F27" s="60"/>
      <c r="G27" s="60"/>
    </row>
    <row r="28" ht="19.5" customHeight="1" spans="1:7">
      <c r="A28" s="59"/>
      <c r="B28" s="60"/>
      <c r="C28" s="59" t="s">
        <v>39</v>
      </c>
      <c r="D28" s="60">
        <f t="shared" si="0"/>
        <v>0</v>
      </c>
      <c r="E28" s="60"/>
      <c r="F28" s="60"/>
      <c r="G28" s="60"/>
    </row>
    <row r="29" ht="19.5" customHeight="1" spans="1:7">
      <c r="A29" s="59"/>
      <c r="B29" s="60"/>
      <c r="C29" s="59" t="s">
        <v>40</v>
      </c>
      <c r="D29" s="60">
        <f>ROUND(D31-SUM(D7:D28),2)</f>
        <v>0</v>
      </c>
      <c r="E29" s="60">
        <f>ROUND(E31-SUM(E7:E28),2)</f>
        <v>0</v>
      </c>
      <c r="F29" s="60">
        <f>ROUND(F31-SUM(F7:F28),2)</f>
        <v>0</v>
      </c>
      <c r="G29" s="60">
        <f>ROUND(G31-SUM(G7:G28),2)</f>
        <v>0</v>
      </c>
    </row>
    <row r="30" ht="19.5" customHeight="1" spans="1:7">
      <c r="A30" s="59"/>
      <c r="B30" s="60"/>
      <c r="C30" s="59"/>
      <c r="D30" s="60"/>
      <c r="E30" s="60"/>
      <c r="F30" s="60"/>
      <c r="G30" s="60"/>
    </row>
    <row r="31" ht="19.5" customHeight="1" spans="1:7">
      <c r="A31" s="59" t="s">
        <v>121</v>
      </c>
      <c r="B31" s="60">
        <f>SUM(B7:B9)</f>
        <v>4968.713252</v>
      </c>
      <c r="C31" s="59" t="s">
        <v>122</v>
      </c>
      <c r="D31" s="60">
        <f>D33-D32</f>
        <v>9061.664752</v>
      </c>
      <c r="E31" s="60">
        <f>E33-E32</f>
        <v>9018.836752</v>
      </c>
      <c r="F31" s="60">
        <f>F33-F32</f>
        <v>42.828</v>
      </c>
      <c r="G31" s="60">
        <f>G33-G32</f>
        <v>0</v>
      </c>
    </row>
    <row r="32" ht="19.5" customHeight="1" spans="1:7">
      <c r="A32" s="54" t="s">
        <v>48</v>
      </c>
      <c r="B32" s="65">
        <v>4092.9515</v>
      </c>
      <c r="C32" s="54" t="s">
        <v>49</v>
      </c>
      <c r="D32" s="66">
        <f>SUM(E32:G32)</f>
        <v>0</v>
      </c>
      <c r="E32" s="67"/>
      <c r="F32" s="67"/>
      <c r="G32" s="67"/>
    </row>
    <row r="33" ht="19.5" customHeight="1" spans="1:7">
      <c r="A33" s="59" t="s">
        <v>123</v>
      </c>
      <c r="B33" s="60">
        <f>B31+B32</f>
        <v>9061.664752</v>
      </c>
      <c r="C33" s="59" t="s">
        <v>124</v>
      </c>
      <c r="D33" s="60">
        <f>SUM(E33:G33)</f>
        <v>9061.664752</v>
      </c>
      <c r="E33" s="68">
        <v>9018.836752</v>
      </c>
      <c r="F33" s="69">
        <v>42.828</v>
      </c>
      <c r="G33" s="69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511805555555556" top="0.786805555555556" bottom="0.590277777777778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5" topLeftCell="A6" activePane="bottomLeft" state="frozen"/>
      <selection/>
      <selection pane="bottomLeft" activeCell="K21" sqref="K21"/>
    </sheetView>
  </sheetViews>
  <sheetFormatPr defaultColWidth="8.875" defaultRowHeight="15" customHeight="1"/>
  <cols>
    <col min="1" max="2" width="8.875" hidden="1" customWidth="1"/>
    <col min="3" max="5" width="6.25" customWidth="1"/>
    <col min="6" max="6" width="33.875" customWidth="1"/>
    <col min="7" max="11" width="16.25" customWidth="1"/>
  </cols>
  <sheetData>
    <row r="1" ht="20" customHeight="1" spans="2:11">
      <c r="B1" s="21"/>
      <c r="C1" s="22" t="s">
        <v>125</v>
      </c>
      <c r="D1" s="22"/>
      <c r="E1" s="22"/>
      <c r="F1" s="22"/>
      <c r="G1" s="22"/>
      <c r="H1" s="22"/>
      <c r="I1" s="22"/>
      <c r="J1" s="22"/>
      <c r="K1" s="22"/>
    </row>
    <row r="2" s="18" customFormat="1" ht="30" customHeight="1" spans="1:3">
      <c r="A2" s="23"/>
      <c r="C2" s="24" t="s">
        <v>126</v>
      </c>
    </row>
    <row r="3" ht="20" customHeight="1" spans="1:11">
      <c r="A3" s="25" t="s">
        <v>4</v>
      </c>
      <c r="B3" s="26"/>
      <c r="C3" s="27"/>
      <c r="D3" s="27"/>
      <c r="E3" s="27"/>
      <c r="F3" s="27"/>
      <c r="G3" s="27"/>
      <c r="H3" s="27"/>
      <c r="I3" s="27"/>
      <c r="J3" s="32"/>
      <c r="K3" s="33" t="s">
        <v>5</v>
      </c>
    </row>
    <row r="4" ht="20" customHeight="1" spans="1:11">
      <c r="A4" s="28" t="s">
        <v>54</v>
      </c>
      <c r="B4" s="28" t="s">
        <v>55</v>
      </c>
      <c r="C4" s="10" t="s">
        <v>56</v>
      </c>
      <c r="D4" s="29"/>
      <c r="E4" s="29"/>
      <c r="F4" s="10" t="s">
        <v>57</v>
      </c>
      <c r="G4" s="10" t="s">
        <v>58</v>
      </c>
      <c r="H4" s="10" t="s">
        <v>111</v>
      </c>
      <c r="I4" s="29"/>
      <c r="J4" s="29"/>
      <c r="K4" s="10" t="s">
        <v>112</v>
      </c>
    </row>
    <row r="5" s="19" customFormat="1" ht="20" customHeight="1" spans="1:11">
      <c r="A5" s="30"/>
      <c r="B5" s="30"/>
      <c r="C5" s="10" t="s">
        <v>64</v>
      </c>
      <c r="D5" s="10" t="s">
        <v>65</v>
      </c>
      <c r="E5" s="10" t="s">
        <v>66</v>
      </c>
      <c r="F5" s="10"/>
      <c r="G5" s="10"/>
      <c r="H5" s="10" t="s">
        <v>127</v>
      </c>
      <c r="I5" s="10" t="s">
        <v>128</v>
      </c>
      <c r="J5" s="10" t="s">
        <v>129</v>
      </c>
      <c r="K5" s="10"/>
    </row>
    <row r="6" ht="20" customHeight="1" spans="1:11">
      <c r="A6" s="30"/>
      <c r="B6" s="30"/>
      <c r="C6" s="28"/>
      <c r="D6" s="28"/>
      <c r="E6" s="28"/>
      <c r="F6" s="30" t="s">
        <v>71</v>
      </c>
      <c r="G6" s="40">
        <f>H6+K6</f>
        <v>9018.836752</v>
      </c>
      <c r="H6" s="31">
        <f t="shared" ref="H6:H25" si="0">I6+J6</f>
        <v>1860.745252</v>
      </c>
      <c r="I6" s="31">
        <f>SUM(I7+I11+I14+I17+I20)</f>
        <v>1752.486784</v>
      </c>
      <c r="J6" s="31">
        <f>SUM(J7+J11+J14+J17+J20)</f>
        <v>108.258468</v>
      </c>
      <c r="K6" s="40">
        <f>SUM(K7+K11+K14+K17+K20)</f>
        <v>7158.0915</v>
      </c>
    </row>
    <row r="7" ht="20" customHeight="1" spans="1:11">
      <c r="A7" s="30"/>
      <c r="B7" s="30"/>
      <c r="C7" s="28" t="s">
        <v>72</v>
      </c>
      <c r="D7" s="28"/>
      <c r="E7" s="28"/>
      <c r="F7" s="30" t="s">
        <v>73</v>
      </c>
      <c r="G7" s="31">
        <f>H7+K7</f>
        <v>244.488096</v>
      </c>
      <c r="H7" s="31">
        <f t="shared" si="0"/>
        <v>244.488096</v>
      </c>
      <c r="I7" s="31">
        <f>SUM(I8)</f>
        <v>244.488096</v>
      </c>
      <c r="J7" s="31">
        <v>0</v>
      </c>
      <c r="K7" s="31">
        <v>0</v>
      </c>
    </row>
    <row r="8" ht="20" customHeight="1" spans="1:11">
      <c r="A8" s="30"/>
      <c r="B8" s="30"/>
      <c r="C8" s="28"/>
      <c r="D8" s="28" t="s">
        <v>74</v>
      </c>
      <c r="E8" s="28"/>
      <c r="F8" s="30" t="s">
        <v>75</v>
      </c>
      <c r="G8" s="31">
        <f>H8+K8</f>
        <v>244.488096</v>
      </c>
      <c r="H8" s="31">
        <f t="shared" si="0"/>
        <v>244.488096</v>
      </c>
      <c r="I8" s="31">
        <f>SUM(I9+I10)</f>
        <v>244.488096</v>
      </c>
      <c r="J8" s="31">
        <v>0</v>
      </c>
      <c r="K8" s="31">
        <v>0</v>
      </c>
    </row>
    <row r="9" ht="20" customHeight="1" spans="1:11">
      <c r="A9" s="30"/>
      <c r="B9" s="30"/>
      <c r="C9" s="28"/>
      <c r="D9" s="28"/>
      <c r="E9" s="28" t="s">
        <v>74</v>
      </c>
      <c r="F9" s="30" t="s">
        <v>76</v>
      </c>
      <c r="G9" s="31">
        <f>H9+K9</f>
        <v>163.016064</v>
      </c>
      <c r="H9" s="31">
        <f t="shared" si="0"/>
        <v>163.016064</v>
      </c>
      <c r="I9" s="31">
        <v>163.016064</v>
      </c>
      <c r="J9" s="31">
        <v>0</v>
      </c>
      <c r="K9" s="31">
        <v>0</v>
      </c>
    </row>
    <row r="10" ht="20" customHeight="1" spans="1:11">
      <c r="A10" s="30"/>
      <c r="B10" s="30"/>
      <c r="C10" s="28"/>
      <c r="D10" s="28"/>
      <c r="E10" s="28" t="s">
        <v>77</v>
      </c>
      <c r="F10" s="30" t="s">
        <v>78</v>
      </c>
      <c r="G10" s="31">
        <f t="shared" ref="G6:G25" si="1">H10+K10</f>
        <v>81.472032</v>
      </c>
      <c r="H10" s="31">
        <f t="shared" si="0"/>
        <v>81.472032</v>
      </c>
      <c r="I10" s="31">
        <v>81.472032</v>
      </c>
      <c r="J10" s="31">
        <v>0</v>
      </c>
      <c r="K10" s="31">
        <v>0</v>
      </c>
    </row>
    <row r="11" ht="20" customHeight="1" spans="1:11">
      <c r="A11" s="30"/>
      <c r="B11" s="30"/>
      <c r="C11" s="28" t="s">
        <v>79</v>
      </c>
      <c r="D11" s="28"/>
      <c r="E11" s="28"/>
      <c r="F11" s="30" t="s">
        <v>80</v>
      </c>
      <c r="G11" s="31">
        <f t="shared" si="1"/>
        <v>1474.197556</v>
      </c>
      <c r="H11" s="31">
        <f t="shared" si="0"/>
        <v>1432.197556</v>
      </c>
      <c r="I11" s="31">
        <f>SUM(I12)</f>
        <v>1323.939088</v>
      </c>
      <c r="J11" s="31">
        <f>SUM(J12)</f>
        <v>108.258468</v>
      </c>
      <c r="K11" s="31">
        <v>42</v>
      </c>
    </row>
    <row r="12" ht="20" customHeight="1" spans="1:11">
      <c r="A12" s="30"/>
      <c r="B12" s="30"/>
      <c r="C12" s="28"/>
      <c r="D12" s="28" t="s">
        <v>81</v>
      </c>
      <c r="E12" s="28"/>
      <c r="F12" s="30" t="s">
        <v>82</v>
      </c>
      <c r="G12" s="31">
        <f t="shared" si="1"/>
        <v>1474.197556</v>
      </c>
      <c r="H12" s="31">
        <f t="shared" si="0"/>
        <v>1432.197556</v>
      </c>
      <c r="I12" s="31">
        <v>1323.939088</v>
      </c>
      <c r="J12" s="31">
        <v>108.258468</v>
      </c>
      <c r="K12" s="31">
        <v>42</v>
      </c>
    </row>
    <row r="13" ht="20" customHeight="1" spans="1:11">
      <c r="A13" s="30"/>
      <c r="B13" s="30"/>
      <c r="C13" s="28"/>
      <c r="D13" s="28"/>
      <c r="E13" s="28" t="s">
        <v>83</v>
      </c>
      <c r="F13" s="30" t="s">
        <v>84</v>
      </c>
      <c r="G13" s="31">
        <f t="shared" si="1"/>
        <v>1474.197556</v>
      </c>
      <c r="H13" s="31">
        <f t="shared" si="0"/>
        <v>1432.197556</v>
      </c>
      <c r="I13" s="31">
        <v>1323.939088</v>
      </c>
      <c r="J13" s="31">
        <v>108.258468</v>
      </c>
      <c r="K13" s="31">
        <v>42</v>
      </c>
    </row>
    <row r="14" customFormat="1" ht="20" customHeight="1" spans="1:11">
      <c r="A14" s="30"/>
      <c r="B14" s="30"/>
      <c r="C14" s="41" t="s">
        <v>91</v>
      </c>
      <c r="D14" s="41"/>
      <c r="E14" s="41"/>
      <c r="F14" s="39" t="s">
        <v>92</v>
      </c>
      <c r="G14" s="40">
        <f t="shared" si="1"/>
        <v>400</v>
      </c>
      <c r="H14" s="40"/>
      <c r="I14" s="40"/>
      <c r="J14" s="40"/>
      <c r="K14" s="40">
        <f>SUM(K15)</f>
        <v>400</v>
      </c>
    </row>
    <row r="15" customFormat="1" ht="20" customHeight="1" spans="1:11">
      <c r="A15" s="30"/>
      <c r="B15" s="30"/>
      <c r="C15" s="41"/>
      <c r="D15" s="41" t="s">
        <v>83</v>
      </c>
      <c r="E15" s="41"/>
      <c r="F15" s="39" t="s">
        <v>93</v>
      </c>
      <c r="G15" s="40">
        <f t="shared" si="1"/>
        <v>400</v>
      </c>
      <c r="H15" s="40"/>
      <c r="I15" s="40"/>
      <c r="J15" s="40"/>
      <c r="K15" s="40">
        <v>400</v>
      </c>
    </row>
    <row r="16" customFormat="1" ht="20" customHeight="1" spans="1:11">
      <c r="A16" s="30"/>
      <c r="B16" s="30"/>
      <c r="C16" s="41"/>
      <c r="D16" s="41"/>
      <c r="E16" s="41" t="s">
        <v>83</v>
      </c>
      <c r="F16" s="39" t="s">
        <v>93</v>
      </c>
      <c r="G16" s="40">
        <f t="shared" si="1"/>
        <v>400</v>
      </c>
      <c r="H16" s="40"/>
      <c r="I16" s="40"/>
      <c r="J16" s="40"/>
      <c r="K16" s="40">
        <v>400</v>
      </c>
    </row>
    <row r="17" ht="20" customHeight="1" spans="1:11">
      <c r="A17" s="30"/>
      <c r="B17" s="30"/>
      <c r="C17" s="28" t="s">
        <v>94</v>
      </c>
      <c r="D17" s="28"/>
      <c r="E17" s="28"/>
      <c r="F17" s="30" t="s">
        <v>95</v>
      </c>
      <c r="G17" s="31">
        <f t="shared" si="1"/>
        <v>172.14</v>
      </c>
      <c r="H17" s="31">
        <f t="shared" si="0"/>
        <v>0</v>
      </c>
      <c r="I17" s="31">
        <v>0</v>
      </c>
      <c r="J17" s="31">
        <v>0</v>
      </c>
      <c r="K17" s="31">
        <f>SUM(K18)</f>
        <v>172.14</v>
      </c>
    </row>
    <row r="18" ht="20" customHeight="1" spans="1:11">
      <c r="A18" s="30"/>
      <c r="B18" s="30"/>
      <c r="C18" s="28"/>
      <c r="D18" s="28" t="s">
        <v>81</v>
      </c>
      <c r="E18" s="28"/>
      <c r="F18" s="30" t="s">
        <v>96</v>
      </c>
      <c r="G18" s="31">
        <f t="shared" si="1"/>
        <v>172.14</v>
      </c>
      <c r="H18" s="31">
        <f t="shared" si="0"/>
        <v>0</v>
      </c>
      <c r="I18" s="31">
        <v>0</v>
      </c>
      <c r="J18" s="31">
        <v>0</v>
      </c>
      <c r="K18" s="31">
        <v>172.14</v>
      </c>
    </row>
    <row r="19" ht="20" customHeight="1" spans="1:11">
      <c r="A19" s="30"/>
      <c r="B19" s="30"/>
      <c r="C19" s="28"/>
      <c r="D19" s="28"/>
      <c r="E19" s="28" t="s">
        <v>97</v>
      </c>
      <c r="F19" s="30" t="s">
        <v>98</v>
      </c>
      <c r="G19" s="31">
        <f t="shared" si="1"/>
        <v>172.14</v>
      </c>
      <c r="H19" s="31">
        <f t="shared" si="0"/>
        <v>0</v>
      </c>
      <c r="I19" s="31">
        <v>0</v>
      </c>
      <c r="J19" s="31">
        <v>0</v>
      </c>
      <c r="K19" s="31">
        <v>172.14</v>
      </c>
    </row>
    <row r="20" ht="20" customHeight="1" spans="1:11">
      <c r="A20" s="30"/>
      <c r="B20" s="30"/>
      <c r="C20" s="28" t="s">
        <v>99</v>
      </c>
      <c r="D20" s="28"/>
      <c r="E20" s="28"/>
      <c r="F20" s="30" t="s">
        <v>100</v>
      </c>
      <c r="G20" s="40">
        <f t="shared" si="1"/>
        <v>6728.0111</v>
      </c>
      <c r="H20" s="31">
        <f t="shared" si="0"/>
        <v>184.0596</v>
      </c>
      <c r="I20" s="31">
        <f>SUM(I21+I24)</f>
        <v>184.0596</v>
      </c>
      <c r="J20" s="31">
        <v>0</v>
      </c>
      <c r="K20" s="31">
        <f>SUM(K21+K24)</f>
        <v>6543.9515</v>
      </c>
    </row>
    <row r="21" ht="20" customHeight="1" spans="1:11">
      <c r="A21" s="30"/>
      <c r="B21" s="30"/>
      <c r="C21" s="28"/>
      <c r="D21" s="28" t="s">
        <v>81</v>
      </c>
      <c r="E21" s="28"/>
      <c r="F21" s="30" t="s">
        <v>101</v>
      </c>
      <c r="G21" s="31">
        <f t="shared" si="1"/>
        <v>6543.9515</v>
      </c>
      <c r="H21" s="31">
        <f t="shared" si="0"/>
        <v>0</v>
      </c>
      <c r="I21" s="31">
        <v>0</v>
      </c>
      <c r="J21" s="31">
        <v>0</v>
      </c>
      <c r="K21" s="40">
        <v>6543.9515</v>
      </c>
    </row>
    <row r="22" ht="20" customHeight="1" spans="1:11">
      <c r="A22" s="30"/>
      <c r="B22" s="30"/>
      <c r="C22" s="28"/>
      <c r="D22" s="28"/>
      <c r="E22" s="28" t="s">
        <v>102</v>
      </c>
      <c r="F22" s="30" t="s">
        <v>103</v>
      </c>
      <c r="G22" s="31">
        <f t="shared" si="1"/>
        <v>6530</v>
      </c>
      <c r="H22" s="31">
        <f t="shared" si="0"/>
        <v>0</v>
      </c>
      <c r="I22" s="31">
        <v>0</v>
      </c>
      <c r="J22" s="31">
        <v>0</v>
      </c>
      <c r="K22" s="31">
        <v>6530</v>
      </c>
    </row>
    <row r="23" customFormat="1" ht="20" customHeight="1" spans="1:11">
      <c r="A23" s="30"/>
      <c r="B23" s="30"/>
      <c r="C23" s="28"/>
      <c r="D23" s="28"/>
      <c r="E23" s="28" t="s">
        <v>83</v>
      </c>
      <c r="F23" s="30" t="s">
        <v>104</v>
      </c>
      <c r="G23" s="31">
        <f t="shared" si="1"/>
        <v>13.9515</v>
      </c>
      <c r="H23" s="31"/>
      <c r="I23" s="31"/>
      <c r="J23" s="31"/>
      <c r="K23" s="31">
        <v>13.9515</v>
      </c>
    </row>
    <row r="24" ht="20" customHeight="1" spans="1:11">
      <c r="A24" s="30"/>
      <c r="B24" s="30"/>
      <c r="C24" s="28"/>
      <c r="D24" s="28" t="s">
        <v>105</v>
      </c>
      <c r="E24" s="28"/>
      <c r="F24" s="30" t="s">
        <v>106</v>
      </c>
      <c r="G24" s="31">
        <f t="shared" si="1"/>
        <v>184.0596</v>
      </c>
      <c r="H24" s="31">
        <f t="shared" si="0"/>
        <v>184.0596</v>
      </c>
      <c r="I24" s="31">
        <v>184.0596</v>
      </c>
      <c r="J24" s="31">
        <v>0</v>
      </c>
      <c r="K24" s="31">
        <v>0</v>
      </c>
    </row>
    <row r="25" ht="20" customHeight="1" spans="1:11">
      <c r="A25" s="30"/>
      <c r="B25" s="30"/>
      <c r="C25" s="28"/>
      <c r="D25" s="28"/>
      <c r="E25" s="28" t="s">
        <v>81</v>
      </c>
      <c r="F25" s="30" t="s">
        <v>107</v>
      </c>
      <c r="G25" s="31">
        <f t="shared" si="1"/>
        <v>184.0596</v>
      </c>
      <c r="H25" s="31">
        <f t="shared" si="0"/>
        <v>184.0596</v>
      </c>
      <c r="I25" s="31">
        <v>184.0596</v>
      </c>
      <c r="J25" s="31">
        <v>0</v>
      </c>
      <c r="K25" s="31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511805555555556" top="0.590277777777778" bottom="0.196527777777778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5" topLeftCell="A6" activePane="bottomLeft" state="frozen"/>
      <selection/>
      <selection pane="bottomLeft" activeCell="K5" sqref="K5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="34" customFormat="1" ht="20" customHeight="1" spans="1:9">
      <c r="A1" s="22" t="s">
        <v>130</v>
      </c>
      <c r="B1" s="22"/>
      <c r="C1" s="22"/>
      <c r="D1" s="22"/>
      <c r="E1" s="22"/>
      <c r="F1" s="22"/>
      <c r="G1" s="22"/>
      <c r="H1" s="22"/>
      <c r="I1" s="22"/>
    </row>
    <row r="2" s="35" customFormat="1" ht="30" customHeight="1" spans="1:9">
      <c r="A2" s="36" t="s">
        <v>131</v>
      </c>
      <c r="B2" s="37"/>
      <c r="C2" s="37"/>
      <c r="D2" s="37"/>
      <c r="E2" s="37"/>
      <c r="F2" s="37"/>
      <c r="G2" s="37"/>
      <c r="H2" s="37"/>
      <c r="I2" s="37"/>
    </row>
    <row r="3" ht="21" customHeight="1" spans="1:9">
      <c r="A3" s="32" t="s">
        <v>4</v>
      </c>
      <c r="B3" s="32"/>
      <c r="C3" s="32"/>
      <c r="D3" s="32"/>
      <c r="E3" s="32"/>
      <c r="F3" s="32"/>
      <c r="G3" s="32"/>
      <c r="H3" s="32"/>
      <c r="I3" s="33" t="s">
        <v>5</v>
      </c>
    </row>
    <row r="4" s="19" customFormat="1" ht="21" customHeight="1" spans="1:9">
      <c r="A4" s="10" t="s">
        <v>56</v>
      </c>
      <c r="B4" s="10"/>
      <c r="C4" s="10" t="s">
        <v>132</v>
      </c>
      <c r="D4" s="10" t="s">
        <v>56</v>
      </c>
      <c r="E4" s="10"/>
      <c r="F4" s="10" t="s">
        <v>133</v>
      </c>
      <c r="G4" s="10" t="s">
        <v>134</v>
      </c>
      <c r="H4" s="10"/>
      <c r="I4" s="10"/>
    </row>
    <row r="5" s="19" customFormat="1" ht="21" customHeight="1" spans="1:9">
      <c r="A5" s="10" t="s">
        <v>64</v>
      </c>
      <c r="B5" s="10" t="s">
        <v>65</v>
      </c>
      <c r="C5" s="10"/>
      <c r="D5" s="10" t="s">
        <v>64</v>
      </c>
      <c r="E5" s="10" t="s">
        <v>65</v>
      </c>
      <c r="F5" s="10"/>
      <c r="G5" s="10" t="s">
        <v>67</v>
      </c>
      <c r="H5" s="10" t="s">
        <v>128</v>
      </c>
      <c r="I5" s="10" t="s">
        <v>129</v>
      </c>
    </row>
    <row r="6" ht="21" customHeight="1" spans="1:9">
      <c r="A6" s="28"/>
      <c r="B6" s="28"/>
      <c r="C6" s="30" t="s">
        <v>58</v>
      </c>
      <c r="D6" s="28"/>
      <c r="E6" s="28"/>
      <c r="F6" s="30"/>
      <c r="G6" s="38">
        <f>H6+I6</f>
        <v>1860.7474</v>
      </c>
      <c r="H6" s="38">
        <f>SUM(H7+H18+H34)</f>
        <v>1752.4874</v>
      </c>
      <c r="I6" s="38">
        <f>SUM(I7+I18+I34)</f>
        <v>108.26</v>
      </c>
    </row>
    <row r="7" ht="21" customHeight="1" spans="1:9">
      <c r="A7" s="28" t="s">
        <v>135</v>
      </c>
      <c r="B7" s="28"/>
      <c r="C7" s="30" t="s">
        <v>136</v>
      </c>
      <c r="D7" s="28" t="s">
        <v>137</v>
      </c>
      <c r="E7" s="28"/>
      <c r="F7" s="39" t="s">
        <v>138</v>
      </c>
      <c r="G7" s="38">
        <f>H7+I7</f>
        <v>1788.1974</v>
      </c>
      <c r="H7" s="38">
        <f>SUM(H8:H17)</f>
        <v>1749.1974</v>
      </c>
      <c r="I7" s="38">
        <f>SUM(I8:I17)</f>
        <v>39</v>
      </c>
    </row>
    <row r="8" ht="21" customHeight="1" spans="1:9">
      <c r="A8" s="28" t="s">
        <v>135</v>
      </c>
      <c r="B8" s="28" t="s">
        <v>81</v>
      </c>
      <c r="C8" s="30" t="s">
        <v>139</v>
      </c>
      <c r="D8" s="28" t="s">
        <v>137</v>
      </c>
      <c r="E8" s="28" t="s">
        <v>81</v>
      </c>
      <c r="F8" s="30" t="s">
        <v>140</v>
      </c>
      <c r="G8" s="38">
        <f t="shared" ref="G6:G36" si="0">H8+I8</f>
        <v>335.2548</v>
      </c>
      <c r="H8" s="38">
        <v>335.2548</v>
      </c>
      <c r="I8" s="38">
        <v>0</v>
      </c>
    </row>
    <row r="9" ht="21" customHeight="1" spans="1:9">
      <c r="A9" s="28" t="s">
        <v>135</v>
      </c>
      <c r="B9" s="28" t="s">
        <v>105</v>
      </c>
      <c r="C9" s="30" t="s">
        <v>141</v>
      </c>
      <c r="D9" s="28" t="s">
        <v>137</v>
      </c>
      <c r="E9" s="28" t="s">
        <v>81</v>
      </c>
      <c r="F9" s="30" t="s">
        <v>140</v>
      </c>
      <c r="G9" s="38">
        <f t="shared" si="0"/>
        <v>172.0926</v>
      </c>
      <c r="H9" s="38">
        <v>172.0926</v>
      </c>
      <c r="I9" s="38">
        <v>0</v>
      </c>
    </row>
    <row r="10" ht="21" customHeight="1" spans="1:9">
      <c r="A10" s="28" t="s">
        <v>135</v>
      </c>
      <c r="B10" s="28" t="s">
        <v>87</v>
      </c>
      <c r="C10" s="30" t="s">
        <v>142</v>
      </c>
      <c r="D10" s="28" t="s">
        <v>137</v>
      </c>
      <c r="E10" s="28" t="s">
        <v>81</v>
      </c>
      <c r="F10" s="30" t="s">
        <v>140</v>
      </c>
      <c r="G10" s="38">
        <f t="shared" si="0"/>
        <v>2.78</v>
      </c>
      <c r="H10" s="38">
        <v>0.78</v>
      </c>
      <c r="I10" s="38">
        <v>2</v>
      </c>
    </row>
    <row r="11" ht="21" customHeight="1" spans="1:9">
      <c r="A11" s="28" t="s">
        <v>135</v>
      </c>
      <c r="B11" s="28" t="s">
        <v>77</v>
      </c>
      <c r="C11" s="30" t="s">
        <v>143</v>
      </c>
      <c r="D11" s="28" t="s">
        <v>137</v>
      </c>
      <c r="E11" s="28" t="s">
        <v>81</v>
      </c>
      <c r="F11" s="30" t="s">
        <v>140</v>
      </c>
      <c r="G11" s="38">
        <f t="shared" si="0"/>
        <v>37</v>
      </c>
      <c r="H11" s="38">
        <v>0</v>
      </c>
      <c r="I11" s="38">
        <v>37</v>
      </c>
    </row>
    <row r="12" ht="21" customHeight="1" spans="1:9">
      <c r="A12" s="28" t="s">
        <v>135</v>
      </c>
      <c r="B12" s="28" t="s">
        <v>144</v>
      </c>
      <c r="C12" s="30" t="s">
        <v>145</v>
      </c>
      <c r="D12" s="28" t="s">
        <v>137</v>
      </c>
      <c r="E12" s="28" t="s">
        <v>81</v>
      </c>
      <c r="F12" s="30" t="s">
        <v>140</v>
      </c>
      <c r="G12" s="38">
        <f t="shared" si="0"/>
        <v>708.6</v>
      </c>
      <c r="H12" s="38">
        <v>708.6</v>
      </c>
      <c r="I12" s="38">
        <v>0</v>
      </c>
    </row>
    <row r="13" ht="21" customHeight="1" spans="1:9">
      <c r="A13" s="28" t="s">
        <v>135</v>
      </c>
      <c r="B13" s="28" t="s">
        <v>85</v>
      </c>
      <c r="C13" s="30" t="s">
        <v>146</v>
      </c>
      <c r="D13" s="28" t="s">
        <v>137</v>
      </c>
      <c r="E13" s="28" t="s">
        <v>81</v>
      </c>
      <c r="F13" s="30" t="s">
        <v>140</v>
      </c>
      <c r="G13" s="38">
        <f t="shared" si="0"/>
        <v>163.02</v>
      </c>
      <c r="H13" s="38">
        <v>163.02</v>
      </c>
      <c r="I13" s="38">
        <v>0</v>
      </c>
    </row>
    <row r="14" ht="21" customHeight="1" spans="1:9">
      <c r="A14" s="28" t="s">
        <v>135</v>
      </c>
      <c r="B14" s="28" t="s">
        <v>147</v>
      </c>
      <c r="C14" s="30" t="s">
        <v>148</v>
      </c>
      <c r="D14" s="28" t="s">
        <v>137</v>
      </c>
      <c r="E14" s="28" t="s">
        <v>81</v>
      </c>
      <c r="F14" s="30" t="s">
        <v>140</v>
      </c>
      <c r="G14" s="38">
        <f t="shared" si="0"/>
        <v>81.47</v>
      </c>
      <c r="H14" s="38">
        <v>81.47</v>
      </c>
      <c r="I14" s="38">
        <v>0</v>
      </c>
    </row>
    <row r="15" ht="21" customHeight="1" spans="1:9">
      <c r="A15" s="28" t="s">
        <v>135</v>
      </c>
      <c r="B15" s="28" t="s">
        <v>149</v>
      </c>
      <c r="C15" s="30" t="s">
        <v>150</v>
      </c>
      <c r="D15" s="28" t="s">
        <v>137</v>
      </c>
      <c r="E15" s="28" t="s">
        <v>81</v>
      </c>
      <c r="F15" s="30" t="s">
        <v>140</v>
      </c>
      <c r="G15" s="38">
        <f t="shared" si="0"/>
        <v>94.75</v>
      </c>
      <c r="H15" s="38">
        <v>94.75</v>
      </c>
      <c r="I15" s="38">
        <v>0</v>
      </c>
    </row>
    <row r="16" ht="21" customHeight="1" spans="1:9">
      <c r="A16" s="28" t="s">
        <v>135</v>
      </c>
      <c r="B16" s="28" t="s">
        <v>151</v>
      </c>
      <c r="C16" s="30" t="s">
        <v>152</v>
      </c>
      <c r="D16" s="28" t="s">
        <v>137</v>
      </c>
      <c r="E16" s="28" t="s">
        <v>81</v>
      </c>
      <c r="F16" s="30" t="s">
        <v>140</v>
      </c>
      <c r="G16" s="38">
        <f t="shared" si="0"/>
        <v>9.17</v>
      </c>
      <c r="H16" s="38">
        <v>9.17</v>
      </c>
      <c r="I16" s="38">
        <v>0</v>
      </c>
    </row>
    <row r="17" ht="21" customHeight="1" spans="1:9">
      <c r="A17" s="28" t="s">
        <v>135</v>
      </c>
      <c r="B17" s="28" t="s">
        <v>89</v>
      </c>
      <c r="C17" s="30" t="s">
        <v>153</v>
      </c>
      <c r="D17" s="28" t="s">
        <v>137</v>
      </c>
      <c r="E17" s="28" t="s">
        <v>81</v>
      </c>
      <c r="F17" s="30" t="s">
        <v>140</v>
      </c>
      <c r="G17" s="38">
        <f t="shared" si="0"/>
        <v>184.06</v>
      </c>
      <c r="H17" s="38">
        <v>184.06</v>
      </c>
      <c r="I17" s="38">
        <v>0</v>
      </c>
    </row>
    <row r="18" ht="21" customHeight="1" spans="1:9">
      <c r="A18" s="28" t="s">
        <v>154</v>
      </c>
      <c r="B18" s="28"/>
      <c r="C18" s="30" t="s">
        <v>155</v>
      </c>
      <c r="D18" s="28" t="s">
        <v>137</v>
      </c>
      <c r="E18" s="28"/>
      <c r="F18" s="39" t="s">
        <v>138</v>
      </c>
      <c r="G18" s="38">
        <f t="shared" si="0"/>
        <v>64.97</v>
      </c>
      <c r="H18" s="38">
        <v>0</v>
      </c>
      <c r="I18" s="38">
        <f>SUM(I19:I33)</f>
        <v>64.97</v>
      </c>
    </row>
    <row r="19" ht="21" customHeight="1" spans="1:9">
      <c r="A19" s="28" t="s">
        <v>154</v>
      </c>
      <c r="B19" s="28" t="s">
        <v>81</v>
      </c>
      <c r="C19" s="30" t="s">
        <v>156</v>
      </c>
      <c r="D19" s="28" t="s">
        <v>137</v>
      </c>
      <c r="E19" s="28" t="s">
        <v>105</v>
      </c>
      <c r="F19" s="30" t="s">
        <v>157</v>
      </c>
      <c r="G19" s="38">
        <f t="shared" si="0"/>
        <v>5.49</v>
      </c>
      <c r="H19" s="38">
        <v>0</v>
      </c>
      <c r="I19" s="38">
        <v>5.49</v>
      </c>
    </row>
    <row r="20" ht="21" customHeight="1" spans="1:9">
      <c r="A20" s="28" t="s">
        <v>154</v>
      </c>
      <c r="B20" s="28" t="s">
        <v>87</v>
      </c>
      <c r="C20" s="30" t="s">
        <v>158</v>
      </c>
      <c r="D20" s="28" t="s">
        <v>137</v>
      </c>
      <c r="E20" s="28" t="s">
        <v>105</v>
      </c>
      <c r="F20" s="30" t="s">
        <v>157</v>
      </c>
      <c r="G20" s="38">
        <f t="shared" si="0"/>
        <v>4</v>
      </c>
      <c r="H20" s="38">
        <v>0</v>
      </c>
      <c r="I20" s="38">
        <v>4</v>
      </c>
    </row>
    <row r="21" ht="21" customHeight="1" spans="1:9">
      <c r="A21" s="28" t="s">
        <v>154</v>
      </c>
      <c r="B21" s="28" t="s">
        <v>144</v>
      </c>
      <c r="C21" s="30" t="s">
        <v>159</v>
      </c>
      <c r="D21" s="28" t="s">
        <v>137</v>
      </c>
      <c r="E21" s="28" t="s">
        <v>105</v>
      </c>
      <c r="F21" s="30" t="s">
        <v>157</v>
      </c>
      <c r="G21" s="38">
        <f t="shared" si="0"/>
        <v>3.6</v>
      </c>
      <c r="H21" s="38">
        <v>0</v>
      </c>
      <c r="I21" s="38">
        <v>3.6</v>
      </c>
    </row>
    <row r="22" ht="21" customHeight="1" spans="1:9">
      <c r="A22" s="28" t="s">
        <v>154</v>
      </c>
      <c r="B22" s="28" t="s">
        <v>102</v>
      </c>
      <c r="C22" s="30" t="s">
        <v>160</v>
      </c>
      <c r="D22" s="28" t="s">
        <v>137</v>
      </c>
      <c r="E22" s="28" t="s">
        <v>105</v>
      </c>
      <c r="F22" s="30" t="s">
        <v>157</v>
      </c>
      <c r="G22" s="38">
        <f t="shared" si="0"/>
        <v>3</v>
      </c>
      <c r="H22" s="38">
        <v>0</v>
      </c>
      <c r="I22" s="38">
        <v>3</v>
      </c>
    </row>
    <row r="23" ht="21" customHeight="1" spans="1:9">
      <c r="A23" s="28" t="s">
        <v>154</v>
      </c>
      <c r="B23" s="28" t="s">
        <v>89</v>
      </c>
      <c r="C23" s="30" t="s">
        <v>161</v>
      </c>
      <c r="D23" s="28" t="s">
        <v>137</v>
      </c>
      <c r="E23" s="28" t="s">
        <v>105</v>
      </c>
      <c r="F23" s="30" t="s">
        <v>157</v>
      </c>
      <c r="G23" s="38">
        <f t="shared" si="0"/>
        <v>2</v>
      </c>
      <c r="H23" s="38">
        <v>0</v>
      </c>
      <c r="I23" s="38">
        <v>2</v>
      </c>
    </row>
    <row r="24" ht="21" customHeight="1" spans="1:9">
      <c r="A24" s="28" t="s">
        <v>154</v>
      </c>
      <c r="B24" s="28" t="s">
        <v>162</v>
      </c>
      <c r="C24" s="30" t="s">
        <v>163</v>
      </c>
      <c r="D24" s="28" t="s">
        <v>137</v>
      </c>
      <c r="E24" s="28" t="s">
        <v>105</v>
      </c>
      <c r="F24" s="30" t="s">
        <v>157</v>
      </c>
      <c r="G24" s="38">
        <f t="shared" si="0"/>
        <v>0.88</v>
      </c>
      <c r="H24" s="38">
        <v>0</v>
      </c>
      <c r="I24" s="38">
        <v>0.88</v>
      </c>
    </row>
    <row r="25" ht="21" customHeight="1" spans="1:9">
      <c r="A25" s="28" t="s">
        <v>154</v>
      </c>
      <c r="B25" s="28" t="s">
        <v>164</v>
      </c>
      <c r="C25" s="30" t="s">
        <v>165</v>
      </c>
      <c r="D25" s="28" t="s">
        <v>137</v>
      </c>
      <c r="E25" s="28" t="s">
        <v>105</v>
      </c>
      <c r="F25" s="30" t="s">
        <v>157</v>
      </c>
      <c r="G25" s="38">
        <f t="shared" si="0"/>
        <v>0.5</v>
      </c>
      <c r="H25" s="38">
        <v>0</v>
      </c>
      <c r="I25" s="38">
        <v>0.5</v>
      </c>
    </row>
    <row r="26" ht="21" customHeight="1" spans="1:9">
      <c r="A26" s="28" t="s">
        <v>154</v>
      </c>
      <c r="B26" s="28" t="s">
        <v>166</v>
      </c>
      <c r="C26" s="30" t="s">
        <v>167</v>
      </c>
      <c r="D26" s="28" t="s">
        <v>137</v>
      </c>
      <c r="E26" s="28" t="s">
        <v>105</v>
      </c>
      <c r="F26" s="30" t="s">
        <v>157</v>
      </c>
      <c r="G26" s="38">
        <f t="shared" si="0"/>
        <v>0.2</v>
      </c>
      <c r="H26" s="38">
        <v>0</v>
      </c>
      <c r="I26" s="38">
        <v>0.2</v>
      </c>
    </row>
    <row r="27" ht="21" customHeight="1" spans="1:9">
      <c r="A27" s="28" t="s">
        <v>154</v>
      </c>
      <c r="B27" s="28" t="s">
        <v>168</v>
      </c>
      <c r="C27" s="30" t="s">
        <v>169</v>
      </c>
      <c r="D27" s="28" t="s">
        <v>137</v>
      </c>
      <c r="E27" s="28" t="s">
        <v>105</v>
      </c>
      <c r="F27" s="30" t="s">
        <v>157</v>
      </c>
      <c r="G27" s="38">
        <f t="shared" si="0"/>
        <v>0.1</v>
      </c>
      <c r="H27" s="38">
        <v>0</v>
      </c>
      <c r="I27" s="38">
        <v>0.1</v>
      </c>
    </row>
    <row r="28" ht="21" customHeight="1" spans="1:9">
      <c r="A28" s="28" t="s">
        <v>154</v>
      </c>
      <c r="B28" s="28" t="s">
        <v>170</v>
      </c>
      <c r="C28" s="30" t="s">
        <v>171</v>
      </c>
      <c r="D28" s="28" t="s">
        <v>137</v>
      </c>
      <c r="E28" s="28" t="s">
        <v>105</v>
      </c>
      <c r="F28" s="30" t="s">
        <v>157</v>
      </c>
      <c r="G28" s="38">
        <f t="shared" si="0"/>
        <v>1</v>
      </c>
      <c r="H28" s="38">
        <v>0</v>
      </c>
      <c r="I28" s="38">
        <v>1</v>
      </c>
    </row>
    <row r="29" ht="21" customHeight="1" spans="1:9">
      <c r="A29" s="28" t="s">
        <v>154</v>
      </c>
      <c r="B29" s="28" t="s">
        <v>172</v>
      </c>
      <c r="C29" s="30" t="s">
        <v>173</v>
      </c>
      <c r="D29" s="28" t="s">
        <v>137</v>
      </c>
      <c r="E29" s="28" t="s">
        <v>105</v>
      </c>
      <c r="F29" s="30" t="s">
        <v>157</v>
      </c>
      <c r="G29" s="38">
        <f t="shared" si="0"/>
        <v>13.88</v>
      </c>
      <c r="H29" s="38">
        <v>0</v>
      </c>
      <c r="I29" s="38">
        <v>13.88</v>
      </c>
    </row>
    <row r="30" ht="21" customHeight="1" spans="1:9">
      <c r="A30" s="28" t="s">
        <v>154</v>
      </c>
      <c r="B30" s="28" t="s">
        <v>174</v>
      </c>
      <c r="C30" s="30" t="s">
        <v>175</v>
      </c>
      <c r="D30" s="28" t="s">
        <v>137</v>
      </c>
      <c r="E30" s="28" t="s">
        <v>105</v>
      </c>
      <c r="F30" s="30" t="s">
        <v>157</v>
      </c>
      <c r="G30" s="38">
        <f t="shared" si="0"/>
        <v>7.5</v>
      </c>
      <c r="H30" s="38">
        <v>0</v>
      </c>
      <c r="I30" s="38">
        <v>7.5</v>
      </c>
    </row>
    <row r="31" ht="21" customHeight="1" spans="1:9">
      <c r="A31" s="28" t="s">
        <v>154</v>
      </c>
      <c r="B31" s="28" t="s">
        <v>176</v>
      </c>
      <c r="C31" s="30" t="s">
        <v>177</v>
      </c>
      <c r="D31" s="28" t="s">
        <v>137</v>
      </c>
      <c r="E31" s="28" t="s">
        <v>105</v>
      </c>
      <c r="F31" s="30" t="s">
        <v>157</v>
      </c>
      <c r="G31" s="38">
        <f t="shared" si="0"/>
        <v>7.5</v>
      </c>
      <c r="H31" s="38">
        <v>0</v>
      </c>
      <c r="I31" s="38">
        <v>7.5</v>
      </c>
    </row>
    <row r="32" ht="21" customHeight="1" spans="1:9">
      <c r="A32" s="28" t="s">
        <v>154</v>
      </c>
      <c r="B32" s="28" t="s">
        <v>178</v>
      </c>
      <c r="C32" s="30" t="s">
        <v>179</v>
      </c>
      <c r="D32" s="28" t="s">
        <v>137</v>
      </c>
      <c r="E32" s="28" t="s">
        <v>105</v>
      </c>
      <c r="F32" s="30" t="s">
        <v>157</v>
      </c>
      <c r="G32" s="38">
        <f t="shared" si="0"/>
        <v>13.82</v>
      </c>
      <c r="H32" s="38">
        <v>0</v>
      </c>
      <c r="I32" s="38">
        <v>13.82</v>
      </c>
    </row>
    <row r="33" ht="21" customHeight="1" spans="1:9">
      <c r="A33" s="28" t="s">
        <v>154</v>
      </c>
      <c r="B33" s="28" t="s">
        <v>83</v>
      </c>
      <c r="C33" s="30" t="s">
        <v>180</v>
      </c>
      <c r="D33" s="28" t="s">
        <v>137</v>
      </c>
      <c r="E33" s="28" t="s">
        <v>105</v>
      </c>
      <c r="F33" s="30" t="s">
        <v>157</v>
      </c>
      <c r="G33" s="38">
        <f t="shared" si="0"/>
        <v>1.5</v>
      </c>
      <c r="H33" s="38">
        <v>0</v>
      </c>
      <c r="I33" s="38">
        <v>1.5</v>
      </c>
    </row>
    <row r="34" ht="21" customHeight="1" spans="1:9">
      <c r="A34" s="28" t="s">
        <v>181</v>
      </c>
      <c r="B34" s="28"/>
      <c r="C34" s="30" t="s">
        <v>182</v>
      </c>
      <c r="D34" s="28" t="s">
        <v>183</v>
      </c>
      <c r="E34" s="28"/>
      <c r="F34" s="39" t="s">
        <v>182</v>
      </c>
      <c r="G34" s="38">
        <f t="shared" si="0"/>
        <v>7.58</v>
      </c>
      <c r="H34" s="38">
        <f>SUM(H35:H36)</f>
        <v>3.29</v>
      </c>
      <c r="I34" s="38">
        <f>SUM(I35:I36)</f>
        <v>4.29</v>
      </c>
    </row>
    <row r="35" ht="21" customHeight="1" spans="1:9">
      <c r="A35" s="28" t="s">
        <v>181</v>
      </c>
      <c r="B35" s="28" t="s">
        <v>144</v>
      </c>
      <c r="C35" s="30" t="s">
        <v>184</v>
      </c>
      <c r="D35" s="28" t="s">
        <v>183</v>
      </c>
      <c r="E35" s="28" t="s">
        <v>81</v>
      </c>
      <c r="F35" s="30" t="s">
        <v>185</v>
      </c>
      <c r="G35" s="38">
        <f t="shared" si="0"/>
        <v>3.29</v>
      </c>
      <c r="H35" s="38">
        <v>3.29</v>
      </c>
      <c r="I35" s="38">
        <v>0</v>
      </c>
    </row>
    <row r="36" ht="21" customHeight="1" spans="1:9">
      <c r="A36" s="28" t="s">
        <v>181</v>
      </c>
      <c r="B36" s="28" t="s">
        <v>83</v>
      </c>
      <c r="C36" s="30" t="s">
        <v>186</v>
      </c>
      <c r="D36" s="28" t="s">
        <v>183</v>
      </c>
      <c r="E36" s="28" t="s">
        <v>83</v>
      </c>
      <c r="F36" s="30" t="s">
        <v>186</v>
      </c>
      <c r="G36" s="38">
        <f t="shared" si="0"/>
        <v>4.29</v>
      </c>
      <c r="H36" s="38">
        <v>0</v>
      </c>
      <c r="I36" s="38">
        <v>4.29</v>
      </c>
    </row>
  </sheetData>
  <mergeCells count="8">
    <mergeCell ref="A1:I1"/>
    <mergeCell ref="A2:I2"/>
    <mergeCell ref="A3:H3"/>
    <mergeCell ref="A4:B4"/>
    <mergeCell ref="D4:E4"/>
    <mergeCell ref="G4:I4"/>
    <mergeCell ref="C4:C5"/>
    <mergeCell ref="F4:F5"/>
  </mergeCells>
  <pageMargins left="0.700694444444445" right="0.432638888888889" top="0.944444444444444" bottom="0.550694444444444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opLeftCell="C1" workbookViewId="0">
      <selection activeCell="A3" sqref="A3:J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3.875" customWidth="1"/>
    <col min="7" max="11" width="16" customWidth="1"/>
  </cols>
  <sheetData>
    <row r="1" ht="20" customHeight="1" spans="2:11">
      <c r="B1" s="21"/>
      <c r="C1" s="22" t="s">
        <v>187</v>
      </c>
      <c r="D1" s="22"/>
      <c r="E1" s="22"/>
      <c r="F1" s="22"/>
      <c r="G1" s="22"/>
      <c r="H1" s="22"/>
      <c r="I1" s="22"/>
      <c r="J1" s="22"/>
      <c r="K1" s="22"/>
    </row>
    <row r="2" s="18" customFormat="1" ht="30" customHeight="1" spans="1:3">
      <c r="A2" s="23"/>
      <c r="C2" s="24" t="s">
        <v>188</v>
      </c>
    </row>
    <row r="3" ht="20" customHeight="1" spans="1:11">
      <c r="A3" s="25" t="s">
        <v>4</v>
      </c>
      <c r="B3" s="26"/>
      <c r="C3" s="27"/>
      <c r="D3" s="27"/>
      <c r="E3" s="27"/>
      <c r="F3" s="27"/>
      <c r="G3" s="27"/>
      <c r="H3" s="27"/>
      <c r="I3" s="27"/>
      <c r="J3" s="32"/>
      <c r="K3" s="33" t="s">
        <v>5</v>
      </c>
    </row>
    <row r="4" ht="20" customHeight="1" spans="1:11">
      <c r="A4" s="28" t="s">
        <v>54</v>
      </c>
      <c r="B4" s="28" t="s">
        <v>55</v>
      </c>
      <c r="C4" s="10" t="s">
        <v>56</v>
      </c>
      <c r="D4" s="29"/>
      <c r="E4" s="29"/>
      <c r="F4" s="10" t="s">
        <v>57</v>
      </c>
      <c r="G4" s="10" t="s">
        <v>58</v>
      </c>
      <c r="H4" s="10" t="s">
        <v>111</v>
      </c>
      <c r="I4" s="29"/>
      <c r="J4" s="29"/>
      <c r="K4" s="10" t="s">
        <v>112</v>
      </c>
    </row>
    <row r="5" s="19" customFormat="1" ht="20" customHeight="1" spans="1:11">
      <c r="A5" s="30"/>
      <c r="B5" s="30"/>
      <c r="C5" s="10" t="s">
        <v>64</v>
      </c>
      <c r="D5" s="10" t="s">
        <v>65</v>
      </c>
      <c r="E5" s="10" t="s">
        <v>66</v>
      </c>
      <c r="F5" s="10"/>
      <c r="G5" s="10"/>
      <c r="H5" s="10" t="s">
        <v>127</v>
      </c>
      <c r="I5" s="10" t="s">
        <v>128</v>
      </c>
      <c r="J5" s="10" t="s">
        <v>129</v>
      </c>
      <c r="K5" s="10"/>
    </row>
    <row r="6" s="20" customFormat="1" ht="20" customHeight="1" spans="1:11">
      <c r="A6" s="30"/>
      <c r="B6" s="30"/>
      <c r="C6" s="28"/>
      <c r="D6" s="28"/>
      <c r="E6" s="28"/>
      <c r="F6" s="30" t="s">
        <v>71</v>
      </c>
      <c r="G6" s="31">
        <f>SUM(H6+K6)</f>
        <v>42.828</v>
      </c>
      <c r="H6" s="31">
        <f>I6+J6</f>
        <v>0</v>
      </c>
      <c r="I6" s="31">
        <v>0</v>
      </c>
      <c r="J6" s="31">
        <v>0</v>
      </c>
      <c r="K6" s="31">
        <f>SUM(K7)</f>
        <v>42.828</v>
      </c>
    </row>
    <row r="7" ht="20" customHeight="1" spans="1:11">
      <c r="A7" s="30"/>
      <c r="B7" s="30"/>
      <c r="C7" s="28" t="s">
        <v>79</v>
      </c>
      <c r="D7" s="28"/>
      <c r="E7" s="28"/>
      <c r="F7" s="30" t="s">
        <v>80</v>
      </c>
      <c r="G7" s="31">
        <f>SUM(H7+K7)</f>
        <v>42.828</v>
      </c>
      <c r="H7" s="31">
        <f>I7+J7</f>
        <v>0</v>
      </c>
      <c r="I7" s="31">
        <v>0</v>
      </c>
      <c r="J7" s="31">
        <v>0</v>
      </c>
      <c r="K7" s="31">
        <f>SUM(K8)</f>
        <v>42.828</v>
      </c>
    </row>
    <row r="8" ht="20" customHeight="1" spans="1:11">
      <c r="A8" s="30"/>
      <c r="B8" s="30"/>
      <c r="C8" s="28"/>
      <c r="D8" s="28" t="s">
        <v>85</v>
      </c>
      <c r="E8" s="28"/>
      <c r="F8" s="30" t="s">
        <v>86</v>
      </c>
      <c r="G8" s="31">
        <f>SUM(H8+K8)</f>
        <v>42.828</v>
      </c>
      <c r="H8" s="31">
        <f>I8+J8</f>
        <v>0</v>
      </c>
      <c r="I8" s="31">
        <v>0</v>
      </c>
      <c r="J8" s="31">
        <v>0</v>
      </c>
      <c r="K8" s="31">
        <f>SUM(K9+K10)</f>
        <v>42.828</v>
      </c>
    </row>
    <row r="9" ht="20" customHeight="1" spans="1:11">
      <c r="A9" s="30"/>
      <c r="B9" s="30"/>
      <c r="C9" s="28"/>
      <c r="D9" s="28"/>
      <c r="E9" s="28" t="s">
        <v>87</v>
      </c>
      <c r="F9" s="30" t="s">
        <v>88</v>
      </c>
      <c r="G9" s="31">
        <f>SUM(H9+K9)</f>
        <v>32.828</v>
      </c>
      <c r="H9" s="31">
        <f>I9+J9</f>
        <v>0</v>
      </c>
      <c r="I9" s="31">
        <v>0</v>
      </c>
      <c r="J9" s="31">
        <v>0</v>
      </c>
      <c r="K9" s="31">
        <v>32.828</v>
      </c>
    </row>
    <row r="10" ht="20" customHeight="1" spans="1:11">
      <c r="A10" s="30"/>
      <c r="B10" s="30"/>
      <c r="C10" s="28"/>
      <c r="D10" s="28"/>
      <c r="E10" s="28" t="s">
        <v>89</v>
      </c>
      <c r="F10" s="30" t="s">
        <v>90</v>
      </c>
      <c r="G10" s="31">
        <f>SUM(H10+K10)</f>
        <v>10</v>
      </c>
      <c r="H10" s="31">
        <f>I10+J10</f>
        <v>0</v>
      </c>
      <c r="I10" s="31">
        <v>0</v>
      </c>
      <c r="J10" s="31">
        <v>0</v>
      </c>
      <c r="K10" s="31">
        <v>10</v>
      </c>
    </row>
    <row r="11" ht="20" customHeight="1"/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590277777777778" top="0.826388888888889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19" sqref="D19"/>
    </sheetView>
  </sheetViews>
  <sheetFormatPr defaultColWidth="9" defaultRowHeight="13.5" outlineLevelCol="5"/>
  <cols>
    <col min="1" max="1" width="9.10833333333333" customWidth="1"/>
    <col min="2" max="2" width="33.9666666666667" customWidth="1"/>
    <col min="3" max="6" width="23" customWidth="1"/>
  </cols>
  <sheetData>
    <row r="1" ht="15" spans="1:6">
      <c r="A1" s="2"/>
      <c r="B1" s="3"/>
      <c r="C1" s="4"/>
      <c r="D1" s="4"/>
      <c r="E1" s="4"/>
      <c r="F1" s="4"/>
    </row>
    <row r="2" ht="45" customHeight="1" spans="1:6">
      <c r="A2" s="5" t="s">
        <v>189</v>
      </c>
      <c r="B2" s="5"/>
      <c r="C2" s="5"/>
      <c r="D2" s="5"/>
      <c r="E2" s="5"/>
      <c r="F2" s="5"/>
    </row>
    <row r="3" s="1" customFormat="1" ht="22.5" customHeight="1" spans="1:6">
      <c r="A3" s="6" t="s">
        <v>190</v>
      </c>
      <c r="B3" s="7"/>
      <c r="C3" s="7"/>
      <c r="D3" s="7"/>
      <c r="E3" s="8" t="s">
        <v>191</v>
      </c>
      <c r="F3" s="9" t="s">
        <v>192</v>
      </c>
    </row>
    <row r="4" s="1" customFormat="1" ht="22.5" customHeight="1" spans="1:6">
      <c r="A4" s="10" t="s">
        <v>193</v>
      </c>
      <c r="B4" s="10" t="s">
        <v>117</v>
      </c>
      <c r="C4" s="10" t="s">
        <v>194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195</v>
      </c>
      <c r="E5" s="10" t="s">
        <v>196</v>
      </c>
      <c r="F5" s="10" t="s">
        <v>197</v>
      </c>
    </row>
    <row r="6" s="1" customFormat="1" ht="22.5" customHeight="1" spans="1:6">
      <c r="A6" s="10" t="s">
        <v>198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1" customFormat="1" ht="22.5" customHeight="1" spans="1:6">
      <c r="A7" s="11">
        <v>1</v>
      </c>
      <c r="B7" s="12" t="s">
        <v>58</v>
      </c>
      <c r="C7" s="13">
        <f t="shared" ref="C7:C13" si="0">SUM(D7,E7,F7)</f>
        <v>7.6</v>
      </c>
      <c r="D7" s="13">
        <f>D8</f>
        <v>7.6</v>
      </c>
      <c r="E7" s="13">
        <f>E8</f>
        <v>0</v>
      </c>
      <c r="F7" s="13">
        <f>F8</f>
        <v>0</v>
      </c>
    </row>
    <row r="8" s="1" customFormat="1" ht="22.5" customHeight="1" spans="1:6">
      <c r="A8" s="11">
        <v>2</v>
      </c>
      <c r="B8" s="12" t="s">
        <v>199</v>
      </c>
      <c r="C8" s="13">
        <f t="shared" si="0"/>
        <v>7.6</v>
      </c>
      <c r="D8" s="13">
        <f>SUM(D9,D11,D12,D13)</f>
        <v>7.6</v>
      </c>
      <c r="E8" s="13">
        <f>SUM(E9,E11,E12,E13)</f>
        <v>0</v>
      </c>
      <c r="F8" s="13">
        <f>SUM(F9,F11,F12,F13)</f>
        <v>0</v>
      </c>
    </row>
    <row r="9" s="1" customFormat="1" ht="22.5" customHeight="1" spans="1:6">
      <c r="A9" s="11">
        <v>3</v>
      </c>
      <c r="B9" s="12" t="s">
        <v>200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1" customFormat="1" ht="22.5" customHeight="1" spans="1:6">
      <c r="A10" s="11">
        <v>4</v>
      </c>
      <c r="B10" s="12" t="s">
        <v>201</v>
      </c>
      <c r="C10" s="13">
        <f t="shared" si="0"/>
        <v>7.5</v>
      </c>
      <c r="D10" s="13">
        <f>SUM(D11,D12)</f>
        <v>7.5</v>
      </c>
      <c r="E10" s="13">
        <f>SUM(E11,E12)</f>
        <v>0</v>
      </c>
      <c r="F10" s="13">
        <f>SUM(F11,F12)</f>
        <v>0</v>
      </c>
    </row>
    <row r="11" s="1" customFormat="1" ht="22.5" customHeight="1" spans="1:6">
      <c r="A11" s="11">
        <v>5</v>
      </c>
      <c r="B11" s="12" t="s">
        <v>202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1" customFormat="1" ht="22.5" customHeight="1" spans="1:6">
      <c r="A12" s="11">
        <v>6</v>
      </c>
      <c r="B12" s="12" t="s">
        <v>203</v>
      </c>
      <c r="C12" s="13">
        <f t="shared" si="0"/>
        <v>7.5</v>
      </c>
      <c r="D12" s="13">
        <v>7.5</v>
      </c>
      <c r="E12" s="13">
        <v>0</v>
      </c>
      <c r="F12" s="13">
        <v>0</v>
      </c>
    </row>
    <row r="13" s="1" customFormat="1" ht="22.5" customHeight="1" spans="1:6">
      <c r="A13" s="14">
        <v>7</v>
      </c>
      <c r="B13" s="15" t="s">
        <v>204</v>
      </c>
      <c r="C13" s="16">
        <f t="shared" si="0"/>
        <v>0.1</v>
      </c>
      <c r="D13" s="16">
        <v>0.1</v>
      </c>
      <c r="E13" s="16">
        <v>0</v>
      </c>
      <c r="F13" s="16">
        <v>0</v>
      </c>
    </row>
    <row r="14" ht="22.5" customHeight="1" spans="1:6">
      <c r="A14" s="17"/>
      <c r="B14" s="17"/>
      <c r="C14" s="17"/>
      <c r="D14" s="17"/>
      <c r="E14" s="17"/>
      <c r="F14" s="17"/>
    </row>
  </sheetData>
  <mergeCells count="5">
    <mergeCell ref="A2:F2"/>
    <mergeCell ref="A3:D3"/>
    <mergeCell ref="C4:F4"/>
    <mergeCell ref="A4:A5"/>
    <mergeCell ref="B4:B5"/>
  </mergeCells>
  <pageMargins left="0.7" right="0.472222222222222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08-部门预算财政拨款“三公”经费支出表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2025-03-06T05:34:00Z</dcterms:created>
  <dcterms:modified xsi:type="dcterms:W3CDTF">2025-03-10T02:19:50Z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802EE252DABC4029AEE22E94115ED66C_12</vt:lpwstr>
  </property>
  <property fmtid="{D5CDD505-2E9C-101B-9397-08002B2CF9AE}" pid="3" name="KSOProductBuildVer">
    <vt:lpwstr>2052-12.1.0.20305</vt:lpwstr>
  </property>
</Properties>
</file>