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2年整体绩效自评\"/>
    </mc:Choice>
  </mc:AlternateContent>
  <bookViews>
    <workbookView xWindow="0" yWindow="0" windowWidth="23040" windowHeight="9144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Sheet1!$14:$14</definedName>
  </definedNames>
  <calcPr calcId="162913"/>
</workbook>
</file>

<file path=xl/calcChain.xml><?xml version="1.0" encoding="utf-8"?>
<calcChain xmlns="http://schemas.openxmlformats.org/spreadsheetml/2006/main">
  <c r="E8" i="1" l="1"/>
  <c r="E11" i="1"/>
  <c r="E10" i="1"/>
  <c r="D11" i="1"/>
  <c r="D8" i="1"/>
  <c r="D7" i="1" l="1"/>
  <c r="E7" i="1"/>
  <c r="C7" i="1"/>
  <c r="F8" i="1"/>
  <c r="F9" i="1"/>
  <c r="F10" i="1"/>
  <c r="F11" i="1"/>
  <c r="F12" i="1"/>
  <c r="F13" i="1"/>
  <c r="I6" i="1"/>
  <c r="F7" i="1" l="1"/>
  <c r="H7" i="1" s="1"/>
  <c r="I9" i="1" s="1"/>
  <c r="I12" i="1" s="1"/>
</calcChain>
</file>

<file path=xl/sharedStrings.xml><?xml version="1.0" encoding="utf-8"?>
<sst xmlns="http://schemas.openxmlformats.org/spreadsheetml/2006/main" count="255" uniqueCount="139">
  <si>
    <t>部门整体支出绩效自评表</t>
    <phoneticPr fontId="2" type="noConversion"/>
  </si>
  <si>
    <t>一级预算部门(单位)</t>
    <phoneticPr fontId="3" type="noConversion"/>
  </si>
  <si>
    <t>分值</t>
  </si>
  <si>
    <t>得分</t>
  </si>
  <si>
    <t>来源</t>
    <phoneticPr fontId="3" type="noConversion"/>
  </si>
  <si>
    <t>1.区级预算资金</t>
    <phoneticPr fontId="3" type="noConversion"/>
  </si>
  <si>
    <t>—</t>
    <phoneticPr fontId="3" type="noConversion"/>
  </si>
  <si>
    <t>2.上级转移支付</t>
    <phoneticPr fontId="3" type="noConversion"/>
  </si>
  <si>
    <t>结构</t>
    <phoneticPr fontId="3" type="noConversion"/>
  </si>
  <si>
    <t>1.基本支出</t>
    <phoneticPr fontId="3" type="noConversion"/>
  </si>
  <si>
    <t>整体绩效评级</t>
    <phoneticPr fontId="3" type="noConversion"/>
  </si>
  <si>
    <t>2.项目支出</t>
    <phoneticPr fontId="3" type="noConversion"/>
  </si>
  <si>
    <t>组成</t>
    <phoneticPr fontId="3" type="noConversion"/>
  </si>
  <si>
    <t>1.部门本级</t>
    <phoneticPr fontId="3" type="noConversion"/>
  </si>
  <si>
    <t>2.所属单位</t>
    <phoneticPr fontId="3" type="noConversion"/>
  </si>
  <si>
    <t>一级
指标</t>
    <phoneticPr fontId="3" type="noConversion"/>
  </si>
  <si>
    <t>二级指标</t>
  </si>
  <si>
    <t>三级指标</t>
  </si>
  <si>
    <t>数据来源
佐证资料</t>
    <phoneticPr fontId="3" type="noConversion"/>
  </si>
  <si>
    <t>得分计算方法</t>
  </si>
  <si>
    <t>职责
履行</t>
    <phoneticPr fontId="3" type="noConversion"/>
  </si>
  <si>
    <t>履职
效能</t>
    <phoneticPr fontId="3" type="noConversion"/>
  </si>
  <si>
    <t>行政效能指标</t>
  </si>
  <si>
    <t>经济效益指标</t>
  </si>
  <si>
    <t>社会效益指标</t>
  </si>
  <si>
    <t>生态效益指标</t>
  </si>
  <si>
    <t>可持续影响指标</t>
  </si>
  <si>
    <t>满意度指标</t>
  </si>
  <si>
    <t>工作资料</t>
  </si>
  <si>
    <t>原始凭据</t>
  </si>
  <si>
    <t>说明材料</t>
  </si>
  <si>
    <t>自评总得分低于80分
或
单项指标完成值偏离
目标值上30%的
原因分析及拟采取措施</t>
    <phoneticPr fontId="2" type="noConversion"/>
  </si>
  <si>
    <t>满意度</t>
    <phoneticPr fontId="3" type="noConversion"/>
  </si>
  <si>
    <t>整体预算资金(万元)</t>
    <phoneticPr fontId="3" type="noConversion"/>
  </si>
  <si>
    <t>全年预算执行数</t>
    <phoneticPr fontId="3" type="noConversion"/>
  </si>
  <si>
    <t>整体绩效总得分</t>
    <phoneticPr fontId="3" type="noConversion"/>
  </si>
  <si>
    <t>年初预算数</t>
    <phoneticPr fontId="3" type="noConversion"/>
  </si>
  <si>
    <t>预算执行率</t>
    <phoneticPr fontId="3" type="noConversion"/>
  </si>
  <si>
    <t>年度目标值</t>
    <phoneticPr fontId="3" type="noConversion"/>
  </si>
  <si>
    <t>实际完成值</t>
    <phoneticPr fontId="3" type="noConversion"/>
  </si>
  <si>
    <t>整体绩效满分值</t>
    <phoneticPr fontId="3" type="noConversion"/>
  </si>
  <si>
    <t>年度财政资金合计</t>
    <phoneticPr fontId="2" type="noConversion"/>
  </si>
  <si>
    <t>全年预算数</t>
    <phoneticPr fontId="3" type="noConversion"/>
  </si>
  <si>
    <t>部门服务外包的事项，包括资金规模、资金使用绩效等方面</t>
    <phoneticPr fontId="2" type="noConversion"/>
  </si>
  <si>
    <t>附件3</t>
    <phoneticPr fontId="2" type="noConversion"/>
  </si>
  <si>
    <t>（ 2022年度 ）</t>
    <phoneticPr fontId="2" type="noConversion"/>
  </si>
  <si>
    <t>填表联系人：柏盛盼</t>
    <phoneticPr fontId="2" type="noConversion"/>
  </si>
  <si>
    <t>联系电话：86162112</t>
    <phoneticPr fontId="2" type="noConversion"/>
  </si>
  <si>
    <t>财务联系人：柏盛盼</t>
    <phoneticPr fontId="2" type="noConversion"/>
  </si>
  <si>
    <t>青岛市黄岛区交通运输局</t>
    <phoneticPr fontId="2" type="noConversion"/>
  </si>
  <si>
    <t>推进交通基础设施建设</t>
    <phoneticPr fontId="2" type="noConversion"/>
  </si>
  <si>
    <t>45.3亿元</t>
  </si>
  <si>
    <t>统筹推进新建项目、续建项目和储备项目</t>
  </si>
  <si>
    <t>36个</t>
  </si>
  <si>
    <t>完成投资纳统资金</t>
  </si>
  <si>
    <t>综合交通网络范围</t>
  </si>
  <si>
    <t>日益完善</t>
  </si>
  <si>
    <t>做好公路管养、桥梁检测</t>
    <phoneticPr fontId="2" type="noConversion"/>
  </si>
  <si>
    <t>公路管养里程</t>
  </si>
  <si>
    <t>管养桥梁数量</t>
  </si>
  <si>
    <t>公路优良路率</t>
  </si>
  <si>
    <t>一二类桥梁比例</t>
  </si>
  <si>
    <t>养护工作完成时间</t>
  </si>
  <si>
    <t>323.616公里</t>
  </si>
  <si>
    <t>189座</t>
  </si>
  <si>
    <t>≧93.12%</t>
  </si>
  <si>
    <t>≧97.78%</t>
  </si>
  <si>
    <t>12月</t>
  </si>
  <si>
    <t>实施“四好农村路”建设，改造提升农村公路数量</t>
    <phoneticPr fontId="17" type="noConversion"/>
  </si>
  <si>
    <t>50条</t>
    <phoneticPr fontId="17" type="noConversion"/>
  </si>
  <si>
    <t>改造提升农村公路总里程</t>
    <phoneticPr fontId="17" type="noConversion"/>
  </si>
  <si>
    <t>89公里</t>
    <phoneticPr fontId="17" type="noConversion"/>
  </si>
  <si>
    <t>新增和调整城乡公交线路数量</t>
    <phoneticPr fontId="17" type="noConversion"/>
  </si>
  <si>
    <t>新增站点数量</t>
    <phoneticPr fontId="17" type="noConversion"/>
  </si>
  <si>
    <t>新区145个行政村建点率</t>
    <phoneticPr fontId="17" type="noConversion"/>
  </si>
  <si>
    <t>建立农村公路管养长效机制</t>
    <phoneticPr fontId="17" type="noConversion"/>
  </si>
  <si>
    <t>基本成立</t>
    <phoneticPr fontId="17" type="noConversion"/>
  </si>
  <si>
    <t>服务保障乡村振兴</t>
    <phoneticPr fontId="2" type="noConversion"/>
  </si>
  <si>
    <t>国三营运柴油货车补贴数量</t>
    <phoneticPr fontId="17" type="noConversion"/>
  </si>
  <si>
    <t>国三营运柴油货车补贴金额</t>
    <phoneticPr fontId="17" type="noConversion"/>
  </si>
  <si>
    <t>6592.72万元</t>
    <phoneticPr fontId="17" type="noConversion"/>
  </si>
  <si>
    <t>绿色交通、数字化交通进展</t>
    <phoneticPr fontId="17" type="noConversion"/>
  </si>
  <si>
    <t>持续推进</t>
    <phoneticPr fontId="17" type="noConversion"/>
  </si>
  <si>
    <t>加快交通运输行业转型升级</t>
    <phoneticPr fontId="2" type="noConversion"/>
  </si>
  <si>
    <t>完成新区规划编制项目</t>
    <phoneticPr fontId="17" type="noConversion"/>
  </si>
  <si>
    <t>2次</t>
    <phoneticPr fontId="17" type="noConversion"/>
  </si>
  <si>
    <t>13个</t>
    <phoneticPr fontId="17" type="noConversion"/>
  </si>
  <si>
    <t>开展交通运输领域法律知识专题讲座</t>
    <phoneticPr fontId="17" type="noConversion"/>
  </si>
  <si>
    <t>2次</t>
    <phoneticPr fontId="17" type="noConversion"/>
  </si>
  <si>
    <t>开展安全生产专项整治三年行动和安全生产大排查大整治行动</t>
    <phoneticPr fontId="17" type="noConversion"/>
  </si>
  <si>
    <t>加强交通治理体系建设</t>
    <phoneticPr fontId="2" type="noConversion"/>
  </si>
  <si>
    <t>预算项目资金绩效目标编制范围</t>
    <phoneticPr fontId="17" type="noConversion"/>
  </si>
  <si>
    <t>三级全覆盖</t>
    <phoneticPr fontId="17" type="noConversion"/>
  </si>
  <si>
    <t>绩效评价项目资金数量</t>
    <phoneticPr fontId="17" type="noConversion"/>
  </si>
  <si>
    <r>
      <t>5</t>
    </r>
    <r>
      <rPr>
        <sz val="11"/>
        <color theme="1"/>
        <rFont val="宋体"/>
        <family val="3"/>
        <charset val="134"/>
        <scheme val="minor"/>
      </rPr>
      <t>3个</t>
    </r>
    <phoneticPr fontId="17" type="noConversion"/>
  </si>
  <si>
    <t>部门整体绩效评价数量</t>
    <phoneticPr fontId="17" type="noConversion"/>
  </si>
  <si>
    <t>1个</t>
    <phoneticPr fontId="17" type="noConversion"/>
  </si>
  <si>
    <t>绩效目标及绩效评价公开情况</t>
    <phoneticPr fontId="17" type="noConversion"/>
  </si>
  <si>
    <t>及时、准确公开</t>
    <phoneticPr fontId="17" type="noConversion"/>
  </si>
  <si>
    <t>推进预算绩效管理提升增效</t>
    <phoneticPr fontId="2" type="noConversion"/>
  </si>
  <si>
    <t>推动审批服务便民化</t>
    <phoneticPr fontId="17" type="noConversion"/>
  </si>
  <si>
    <t>缩短办理时限、全程网办</t>
    <phoneticPr fontId="17" type="noConversion"/>
  </si>
  <si>
    <t>市级赋权承接工作</t>
    <phoneticPr fontId="17" type="noConversion"/>
  </si>
  <si>
    <t>应接尽接、平稳承接</t>
    <phoneticPr fontId="17" type="noConversion"/>
  </si>
  <si>
    <t>交通项目专项债券金额</t>
    <phoneticPr fontId="17" type="noConversion"/>
  </si>
  <si>
    <t>14000万元</t>
    <phoneticPr fontId="17" type="noConversion"/>
  </si>
  <si>
    <t>财源建设纳统水平</t>
    <phoneticPr fontId="17" type="noConversion"/>
  </si>
  <si>
    <t>取得成效</t>
    <phoneticPr fontId="17" type="noConversion"/>
  </si>
  <si>
    <t>常态化疫情防控水平</t>
    <phoneticPr fontId="17" type="noConversion"/>
  </si>
  <si>
    <t xml:space="preserve">推动企业安全生产责任落实 </t>
    <phoneticPr fontId="17" type="noConversion"/>
  </si>
  <si>
    <t>公交服务水平</t>
    <phoneticPr fontId="17" type="noConversion"/>
  </si>
  <si>
    <t>互联网+智慧交通构建体系</t>
    <phoneticPr fontId="17" type="noConversion"/>
  </si>
  <si>
    <t>提升处置能力</t>
    <phoneticPr fontId="17" type="noConversion"/>
  </si>
  <si>
    <t>建立健全安全生产信用体系</t>
    <phoneticPr fontId="17" type="noConversion"/>
  </si>
  <si>
    <t>显著提升</t>
    <phoneticPr fontId="17" type="noConversion"/>
  </si>
  <si>
    <t>加快推进</t>
    <phoneticPr fontId="17" type="noConversion"/>
  </si>
  <si>
    <t>绿色交通、低碳交通推进转型</t>
    <phoneticPr fontId="17" type="noConversion"/>
  </si>
  <si>
    <t>畅安舒美的公路环境</t>
    <phoneticPr fontId="17" type="noConversion"/>
  </si>
  <si>
    <t>持续打造</t>
    <phoneticPr fontId="17" type="noConversion"/>
  </si>
  <si>
    <t>建立全方位全过程全覆盖预算绩效管理体系</t>
    <phoneticPr fontId="17" type="noConversion"/>
  </si>
  <si>
    <t>3年</t>
    <phoneticPr fontId="17" type="noConversion"/>
  </si>
  <si>
    <t>优化资金配置效率，提高资金使用效益</t>
    <phoneticPr fontId="17" type="noConversion"/>
  </si>
  <si>
    <t>显著</t>
    <phoneticPr fontId="17" type="noConversion"/>
  </si>
  <si>
    <t>收益对象满意度</t>
    <phoneticPr fontId="17" type="noConversion"/>
  </si>
  <si>
    <t>≥90%</t>
  </si>
  <si>
    <t>服务对象满意度</t>
    <phoneticPr fontId="17" type="noConversion"/>
  </si>
  <si>
    <t>简单比例法</t>
  </si>
  <si>
    <t>区间计分法</t>
  </si>
  <si>
    <t>分级分档法</t>
  </si>
  <si>
    <t>1.……(Alt+Enter键换行)
注：完成值偏离目标值超30%及以上的，包括正偏离和负偏离，都应逐项分析原因；正偏离过30%的，必须按该项分值20%倒扣分。
原因举例：①预算编制方面，如预算安排过多、未考虑分期付款、未及时调整预算等；②政策变动方面，如政策依据发生变化、合同协议条件发生变动等；③客观条件方面，如出现某某不可抗力因素、某某国际国内形势发生变化、某某配套或合作条件未提供等；④项目管理方面，如项目跟踪管理不到位、人力及设施配置不充分等；⑤绩效目标设置方面，如某某绩效指标设置过高或过低、未及时随预算调整绩效目标等。
措施举例：①预算安排挂钩。暂缓或收回拨款，视整改情况控制拨款，减少或取消下年度资金分配；②完善政策。制定或修订相关政策、细则及相关协议；③改进管理。制定完善项目管理制度，强化项目跟踪监控、验收交付、调度督查等过程管理，注重留痕存档；加强组织保障，优化流程明确分工，建立责任追究机制等。</t>
    <phoneticPr fontId="2" type="noConversion"/>
  </si>
  <si>
    <t>180座</t>
    <phoneticPr fontId="2" type="noConversion"/>
  </si>
  <si>
    <t>10个</t>
    <phoneticPr fontId="17" type="noConversion"/>
  </si>
  <si>
    <t>46条</t>
    <phoneticPr fontId="17" type="noConversion"/>
  </si>
  <si>
    <t>148个</t>
    <phoneticPr fontId="17" type="noConversion"/>
  </si>
  <si>
    <t>1210辆</t>
    <phoneticPr fontId="17" type="noConversion"/>
  </si>
  <si>
    <t>150个</t>
    <phoneticPr fontId="17" type="noConversion"/>
  </si>
  <si>
    <t>32000万元</t>
    <phoneticPr fontId="17" type="noConversion"/>
  </si>
  <si>
    <t>显著提升</t>
    <phoneticPr fontId="17" type="noConversion"/>
  </si>
  <si>
    <t>持续打造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</si>
</sst>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8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等线"/>
      <charset val="134"/>
    </font>
    <font>
      <sz val="11"/>
      <name val="Cambria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6"/>
      <name val="黑体"/>
      <family val="3"/>
      <charset val="134"/>
    </font>
    <font>
      <sz val="11"/>
      <name val="宋体"/>
      <family val="2"/>
      <charset val="134"/>
      <scheme val="minor"/>
    </font>
    <font>
      <sz val="21"/>
      <name val="方正小标宋_GBK"/>
      <family val="4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等线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2">
    <xf numFmtId="0" fontId="0" fillId="0" borderId="0" xfId="0">
      <alignment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vertical="center" wrapText="1"/>
    </xf>
    <xf numFmtId="43" fontId="4" fillId="0" borderId="1" xfId="1" applyNumberFormat="1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4" fillId="0" borderId="4" xfId="2" applyFont="1" applyFill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Fill="1" applyBorder="1" applyAlignment="1">
      <alignment horizontal="center" vertical="center"/>
    </xf>
    <xf numFmtId="9" fontId="6" fillId="0" borderId="1" xfId="2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1" xfId="2" applyBorder="1" applyAlignment="1">
      <alignment horizontal="center" vertical="center"/>
    </xf>
    <xf numFmtId="43" fontId="0" fillId="0" borderId="0" xfId="0" applyNumberFormat="1">
      <alignment vertical="center"/>
    </xf>
    <xf numFmtId="10" fontId="1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vertical="top" wrapText="1"/>
    </xf>
    <xf numFmtId="0" fontId="9" fillId="0" borderId="8" xfId="0" applyNumberFormat="1" applyFont="1" applyFill="1" applyBorder="1" applyAlignment="1">
      <alignment vertical="top" wrapText="1"/>
    </xf>
    <xf numFmtId="0" fontId="9" fillId="0" borderId="7" xfId="0" applyNumberFormat="1" applyFont="1" applyFill="1" applyBorder="1" applyAlignment="1">
      <alignment vertical="top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2" applyFont="1" applyFill="1" applyBorder="1" applyAlignment="1">
      <alignment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2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40" workbookViewId="0">
      <selection activeCell="E41" sqref="E41"/>
    </sheetView>
  </sheetViews>
  <sheetFormatPr defaultRowHeight="14.4"/>
  <cols>
    <col min="1" max="1" width="6.77734375" customWidth="1"/>
    <col min="2" max="2" width="16.6640625" customWidth="1"/>
    <col min="3" max="3" width="20.6640625" customWidth="1"/>
    <col min="4" max="4" width="25" customWidth="1"/>
    <col min="5" max="5" width="24.88671875" customWidth="1"/>
    <col min="6" max="6" width="12.6640625" customWidth="1"/>
    <col min="7" max="8" width="8.6640625" customWidth="1"/>
    <col min="9" max="9" width="15.6640625" customWidth="1"/>
    <col min="10" max="10" width="11.6640625" bestFit="1" customWidth="1"/>
  </cols>
  <sheetData>
    <row r="1" spans="1:10" ht="20.399999999999999">
      <c r="A1" s="43" t="s">
        <v>44</v>
      </c>
      <c r="B1" s="43"/>
      <c r="C1" s="43"/>
      <c r="D1" s="43"/>
      <c r="E1" s="6"/>
      <c r="F1" s="6"/>
      <c r="G1" s="6"/>
      <c r="H1" s="6"/>
      <c r="I1" s="6"/>
    </row>
    <row r="2" spans="1:10" ht="27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spans="1:10">
      <c r="A3" s="44" t="s">
        <v>45</v>
      </c>
      <c r="B3" s="44"/>
      <c r="C3" s="44"/>
      <c r="D3" s="44"/>
      <c r="E3" s="44"/>
      <c r="F3" s="44"/>
      <c r="G3" s="44"/>
      <c r="H3" s="44"/>
      <c r="I3" s="44"/>
    </row>
    <row r="4" spans="1:10" ht="20.100000000000001" customHeight="1">
      <c r="A4" s="45" t="s">
        <v>46</v>
      </c>
      <c r="B4" s="45"/>
      <c r="C4" s="45"/>
      <c r="D4" s="45" t="s">
        <v>47</v>
      </c>
      <c r="E4" s="45"/>
      <c r="F4" s="45" t="s">
        <v>48</v>
      </c>
      <c r="G4" s="45"/>
      <c r="H4" s="45" t="s">
        <v>47</v>
      </c>
      <c r="I4" s="45"/>
    </row>
    <row r="5" spans="1:10" ht="24" customHeight="1">
      <c r="A5" s="31" t="s">
        <v>1</v>
      </c>
      <c r="B5" s="31"/>
      <c r="C5" s="31" t="s">
        <v>49</v>
      </c>
      <c r="D5" s="31"/>
      <c r="E5" s="31"/>
      <c r="F5" s="31"/>
      <c r="G5" s="31"/>
      <c r="H5" s="31"/>
      <c r="I5" s="7" t="s">
        <v>40</v>
      </c>
    </row>
    <row r="6" spans="1:10" ht="24" customHeight="1">
      <c r="A6" s="46" t="s">
        <v>33</v>
      </c>
      <c r="B6" s="46"/>
      <c r="C6" s="7" t="s">
        <v>36</v>
      </c>
      <c r="D6" s="7" t="s">
        <v>42</v>
      </c>
      <c r="E6" s="7" t="s">
        <v>34</v>
      </c>
      <c r="F6" s="7" t="s">
        <v>37</v>
      </c>
      <c r="G6" s="7" t="s">
        <v>2</v>
      </c>
      <c r="H6" s="7" t="s">
        <v>3</v>
      </c>
      <c r="I6" s="32">
        <f>SUM(G:G)</f>
        <v>100</v>
      </c>
    </row>
    <row r="7" spans="1:10" ht="18" customHeight="1">
      <c r="A7" s="31" t="s">
        <v>41</v>
      </c>
      <c r="B7" s="31"/>
      <c r="C7" s="4">
        <f>C8+C9</f>
        <v>63552.78</v>
      </c>
      <c r="D7" s="4">
        <f t="shared" ref="D7:E7" si="0">D8+D9</f>
        <v>78565.653760999994</v>
      </c>
      <c r="E7" s="4">
        <f t="shared" si="0"/>
        <v>74570.033760999999</v>
      </c>
      <c r="F7" s="2">
        <f>IF(D7=0,0,E7/D7)</f>
        <v>0.94914291667253425</v>
      </c>
      <c r="G7" s="1">
        <v>10</v>
      </c>
      <c r="H7" s="1">
        <f>10*F7</f>
        <v>9.491429166725343</v>
      </c>
      <c r="I7" s="33"/>
    </row>
    <row r="8" spans="1:10" ht="18" customHeight="1">
      <c r="A8" s="47" t="s">
        <v>4</v>
      </c>
      <c r="B8" s="8" t="s">
        <v>5</v>
      </c>
      <c r="C8" s="5">
        <v>56567.55</v>
      </c>
      <c r="D8" s="5">
        <f>56567.55+5438.56</f>
        <v>62006.11</v>
      </c>
      <c r="E8" s="5">
        <f>547.47+8442.4+51571.62</f>
        <v>60561.490000000005</v>
      </c>
      <c r="F8" s="2">
        <f t="shared" ref="F8:F13" si="1">IF(D8=0,0,E8/D8)</f>
        <v>0.9767019734022987</v>
      </c>
      <c r="G8" s="7" t="s">
        <v>6</v>
      </c>
      <c r="H8" s="7" t="s">
        <v>6</v>
      </c>
      <c r="I8" s="7" t="s">
        <v>35</v>
      </c>
    </row>
    <row r="9" spans="1:10" ht="18" customHeight="1">
      <c r="A9" s="47"/>
      <c r="B9" s="8" t="s">
        <v>7</v>
      </c>
      <c r="C9" s="5">
        <v>6985.23</v>
      </c>
      <c r="D9" s="5">
        <v>16559.543761000001</v>
      </c>
      <c r="E9" s="5">
        <v>14008.543761000001</v>
      </c>
      <c r="F9" s="2">
        <f t="shared" si="1"/>
        <v>0.84594986209656597</v>
      </c>
      <c r="G9" s="7" t="s">
        <v>6</v>
      </c>
      <c r="H9" s="7" t="s">
        <v>6</v>
      </c>
      <c r="I9" s="32">
        <f>SUM(H:H)</f>
        <v>96.891429166725345</v>
      </c>
    </row>
    <row r="10" spans="1:10" ht="18" customHeight="1">
      <c r="A10" s="47" t="s">
        <v>8</v>
      </c>
      <c r="B10" s="8" t="s">
        <v>9</v>
      </c>
      <c r="C10" s="5">
        <v>9811.2099999999991</v>
      </c>
      <c r="D10" s="5">
        <v>9811.2099999999991</v>
      </c>
      <c r="E10" s="5">
        <f>547.47+8442.4</f>
        <v>8989.869999999999</v>
      </c>
      <c r="F10" s="2">
        <f t="shared" si="1"/>
        <v>0.91628555499270725</v>
      </c>
      <c r="G10" s="7" t="s">
        <v>6</v>
      </c>
      <c r="H10" s="7" t="s">
        <v>6</v>
      </c>
      <c r="I10" s="33"/>
    </row>
    <row r="11" spans="1:10" ht="18" customHeight="1">
      <c r="A11" s="47"/>
      <c r="B11" s="8" t="s">
        <v>11</v>
      </c>
      <c r="C11" s="5">
        <v>53741.57</v>
      </c>
      <c r="D11" s="5">
        <f>D7-D10</f>
        <v>68754.443761000002</v>
      </c>
      <c r="E11" s="5">
        <f>51571.62+14008.54</f>
        <v>65580.160000000003</v>
      </c>
      <c r="F11" s="2">
        <f t="shared" si="1"/>
        <v>0.95383158400591173</v>
      </c>
      <c r="G11" s="7" t="s">
        <v>6</v>
      </c>
      <c r="H11" s="7" t="s">
        <v>6</v>
      </c>
      <c r="I11" s="7" t="s">
        <v>10</v>
      </c>
      <c r="J11" s="24"/>
    </row>
    <row r="12" spans="1:10" ht="18" customHeight="1">
      <c r="A12" s="47" t="s">
        <v>12</v>
      </c>
      <c r="B12" s="8" t="s">
        <v>13</v>
      </c>
      <c r="C12" s="5">
        <v>63552.78</v>
      </c>
      <c r="D12" s="5">
        <v>78565.653760999994</v>
      </c>
      <c r="E12" s="5">
        <v>74570.033760999999</v>
      </c>
      <c r="F12" s="2">
        <f t="shared" si="1"/>
        <v>0.94914291667253425</v>
      </c>
      <c r="G12" s="7" t="s">
        <v>6</v>
      </c>
      <c r="H12" s="7" t="s">
        <v>6</v>
      </c>
      <c r="I12" s="34" t="str">
        <f>IF(I9&gt;=90,"Ａ",IF(I9&gt;=80,"Ｂ",IF(I9&gt;=70,"Ｃ",IF(I9&gt;=60,"Ｄ",IF(I9=0,"自动评级","Ｅ")))))</f>
        <v>Ａ</v>
      </c>
    </row>
    <row r="13" spans="1:10" ht="18" customHeight="1">
      <c r="A13" s="47"/>
      <c r="B13" s="8" t="s">
        <v>14</v>
      </c>
      <c r="C13" s="5"/>
      <c r="D13" s="5"/>
      <c r="E13" s="5"/>
      <c r="F13" s="2">
        <f t="shared" si="1"/>
        <v>0</v>
      </c>
      <c r="G13" s="7" t="s">
        <v>6</v>
      </c>
      <c r="H13" s="7" t="s">
        <v>6</v>
      </c>
      <c r="I13" s="35"/>
    </row>
    <row r="14" spans="1:10" ht="27.9" customHeight="1">
      <c r="A14" s="9" t="s">
        <v>15</v>
      </c>
      <c r="B14" s="10" t="s">
        <v>16</v>
      </c>
      <c r="C14" s="11" t="s">
        <v>17</v>
      </c>
      <c r="D14" s="12" t="s">
        <v>38</v>
      </c>
      <c r="E14" s="12" t="s">
        <v>39</v>
      </c>
      <c r="F14" s="7" t="s">
        <v>18</v>
      </c>
      <c r="G14" s="12" t="s">
        <v>2</v>
      </c>
      <c r="H14" s="12" t="s">
        <v>3</v>
      </c>
      <c r="I14" s="12" t="s">
        <v>19</v>
      </c>
    </row>
    <row r="15" spans="1:10" ht="27.9" customHeight="1">
      <c r="A15" s="36" t="s">
        <v>20</v>
      </c>
      <c r="B15" s="48" t="s">
        <v>50</v>
      </c>
      <c r="C15" s="13" t="s">
        <v>52</v>
      </c>
      <c r="D15" s="14" t="s">
        <v>53</v>
      </c>
      <c r="E15" s="14" t="s">
        <v>53</v>
      </c>
      <c r="F15" s="14" t="s">
        <v>28</v>
      </c>
      <c r="G15" s="3">
        <v>2</v>
      </c>
      <c r="H15" s="3">
        <v>2</v>
      </c>
      <c r="I15" s="15" t="s">
        <v>126</v>
      </c>
    </row>
    <row r="16" spans="1:10" ht="27.9" customHeight="1">
      <c r="A16" s="37"/>
      <c r="B16" s="48"/>
      <c r="C16" s="13" t="s">
        <v>54</v>
      </c>
      <c r="D16" s="14" t="s">
        <v>51</v>
      </c>
      <c r="E16" s="14" t="s">
        <v>51</v>
      </c>
      <c r="F16" s="14" t="s">
        <v>28</v>
      </c>
      <c r="G16" s="3">
        <v>2</v>
      </c>
      <c r="H16" s="3">
        <v>2</v>
      </c>
      <c r="I16" s="15" t="s">
        <v>126</v>
      </c>
    </row>
    <row r="17" spans="1:9" ht="27.9" customHeight="1">
      <c r="A17" s="37"/>
      <c r="B17" s="48"/>
      <c r="C17" s="13" t="s">
        <v>55</v>
      </c>
      <c r="D17" s="14" t="s">
        <v>56</v>
      </c>
      <c r="E17" s="14" t="s">
        <v>56</v>
      </c>
      <c r="F17" s="14" t="s">
        <v>30</v>
      </c>
      <c r="G17" s="3">
        <v>2</v>
      </c>
      <c r="H17" s="3">
        <v>2</v>
      </c>
      <c r="I17" s="15" t="s">
        <v>127</v>
      </c>
    </row>
    <row r="18" spans="1:9" ht="27.9" customHeight="1">
      <c r="A18" s="37"/>
      <c r="B18" s="48" t="s">
        <v>57</v>
      </c>
      <c r="C18" s="13" t="s">
        <v>58</v>
      </c>
      <c r="D18" s="14" t="s">
        <v>63</v>
      </c>
      <c r="E18" s="14" t="s">
        <v>63</v>
      </c>
      <c r="F18" s="14" t="s">
        <v>28</v>
      </c>
      <c r="G18" s="3">
        <v>2</v>
      </c>
      <c r="H18" s="3">
        <v>2</v>
      </c>
      <c r="I18" s="15" t="s">
        <v>126</v>
      </c>
    </row>
    <row r="19" spans="1:9" ht="27.9" customHeight="1">
      <c r="A19" s="37"/>
      <c r="B19" s="48"/>
      <c r="C19" s="13" t="s">
        <v>59</v>
      </c>
      <c r="D19" s="14" t="s">
        <v>64</v>
      </c>
      <c r="E19" s="14" t="s">
        <v>130</v>
      </c>
      <c r="F19" s="14" t="s">
        <v>28</v>
      </c>
      <c r="G19" s="3">
        <v>2</v>
      </c>
      <c r="H19" s="3">
        <v>1.9</v>
      </c>
      <c r="I19" s="15" t="s">
        <v>126</v>
      </c>
    </row>
    <row r="20" spans="1:9" ht="27.9" customHeight="1">
      <c r="A20" s="37"/>
      <c r="B20" s="48"/>
      <c r="C20" s="13" t="s">
        <v>60</v>
      </c>
      <c r="D20" s="14" t="s">
        <v>65</v>
      </c>
      <c r="E20" s="14" t="s">
        <v>65</v>
      </c>
      <c r="F20" s="14" t="s">
        <v>28</v>
      </c>
      <c r="G20" s="3">
        <v>2</v>
      </c>
      <c r="H20" s="3">
        <v>2</v>
      </c>
      <c r="I20" s="15" t="s">
        <v>127</v>
      </c>
    </row>
    <row r="21" spans="1:9" ht="27.9" customHeight="1">
      <c r="A21" s="37"/>
      <c r="B21" s="48"/>
      <c r="C21" s="13" t="s">
        <v>61</v>
      </c>
      <c r="D21" s="14" t="s">
        <v>66</v>
      </c>
      <c r="E21" s="25">
        <v>0.9778</v>
      </c>
      <c r="F21" s="14" t="s">
        <v>28</v>
      </c>
      <c r="G21" s="3">
        <v>2</v>
      </c>
      <c r="H21" s="3">
        <v>2</v>
      </c>
      <c r="I21" s="15" t="s">
        <v>127</v>
      </c>
    </row>
    <row r="22" spans="1:9" ht="27.9" customHeight="1">
      <c r="A22" s="37"/>
      <c r="B22" s="48"/>
      <c r="C22" s="13" t="s">
        <v>62</v>
      </c>
      <c r="D22" s="14" t="s">
        <v>67</v>
      </c>
      <c r="E22" s="14" t="s">
        <v>67</v>
      </c>
      <c r="F22" s="14" t="s">
        <v>29</v>
      </c>
      <c r="G22" s="3">
        <v>2</v>
      </c>
      <c r="H22" s="3">
        <v>2</v>
      </c>
      <c r="I22" s="15" t="s">
        <v>126</v>
      </c>
    </row>
    <row r="23" spans="1:9" ht="27.9" customHeight="1">
      <c r="A23" s="37"/>
      <c r="B23" s="49" t="s">
        <v>77</v>
      </c>
      <c r="C23" s="16" t="s">
        <v>68</v>
      </c>
      <c r="D23" s="17" t="s">
        <v>69</v>
      </c>
      <c r="E23" s="17" t="s">
        <v>69</v>
      </c>
      <c r="F23" s="14" t="s">
        <v>28</v>
      </c>
      <c r="G23" s="3">
        <v>2</v>
      </c>
      <c r="H23" s="3">
        <v>2</v>
      </c>
      <c r="I23" s="15" t="s">
        <v>126</v>
      </c>
    </row>
    <row r="24" spans="1:9" ht="27.9" customHeight="1">
      <c r="A24" s="37"/>
      <c r="B24" s="50"/>
      <c r="C24" s="16" t="s">
        <v>70</v>
      </c>
      <c r="D24" s="17" t="s">
        <v>71</v>
      </c>
      <c r="E24" s="17" t="s">
        <v>71</v>
      </c>
      <c r="F24" s="14" t="s">
        <v>28</v>
      </c>
      <c r="G24" s="3">
        <v>2</v>
      </c>
      <c r="H24" s="3">
        <v>2</v>
      </c>
      <c r="I24" s="15" t="s">
        <v>126</v>
      </c>
    </row>
    <row r="25" spans="1:9" ht="27.9" customHeight="1">
      <c r="A25" s="37"/>
      <c r="B25" s="50"/>
      <c r="C25" s="16" t="s">
        <v>72</v>
      </c>
      <c r="D25" s="17" t="s">
        <v>132</v>
      </c>
      <c r="E25" s="17" t="s">
        <v>132</v>
      </c>
      <c r="F25" s="14" t="s">
        <v>28</v>
      </c>
      <c r="G25" s="3">
        <v>2</v>
      </c>
      <c r="H25" s="3">
        <v>2</v>
      </c>
      <c r="I25" s="15" t="s">
        <v>126</v>
      </c>
    </row>
    <row r="26" spans="1:9" ht="27.9" customHeight="1">
      <c r="A26" s="37"/>
      <c r="B26" s="50"/>
      <c r="C26" s="16" t="s">
        <v>73</v>
      </c>
      <c r="D26" s="17" t="s">
        <v>133</v>
      </c>
      <c r="E26" s="17" t="s">
        <v>135</v>
      </c>
      <c r="F26" s="14" t="s">
        <v>28</v>
      </c>
      <c r="G26" s="3">
        <v>2</v>
      </c>
      <c r="H26" s="3">
        <v>2</v>
      </c>
      <c r="I26" s="15" t="s">
        <v>126</v>
      </c>
    </row>
    <row r="27" spans="1:9" ht="27.9" customHeight="1">
      <c r="A27" s="37"/>
      <c r="B27" s="50"/>
      <c r="C27" s="16" t="s">
        <v>74</v>
      </c>
      <c r="D27" s="18">
        <v>1</v>
      </c>
      <c r="E27" s="18">
        <v>1</v>
      </c>
      <c r="F27" s="14" t="s">
        <v>28</v>
      </c>
      <c r="G27" s="3">
        <v>2</v>
      </c>
      <c r="H27" s="3">
        <v>2</v>
      </c>
      <c r="I27" s="15" t="s">
        <v>126</v>
      </c>
    </row>
    <row r="28" spans="1:9" ht="27.9" customHeight="1">
      <c r="A28" s="37"/>
      <c r="B28" s="51"/>
      <c r="C28" s="16" t="s">
        <v>75</v>
      </c>
      <c r="D28" s="17" t="s">
        <v>76</v>
      </c>
      <c r="E28" s="17" t="s">
        <v>76</v>
      </c>
      <c r="F28" s="14" t="s">
        <v>30</v>
      </c>
      <c r="G28" s="3">
        <v>2</v>
      </c>
      <c r="H28" s="3">
        <v>2</v>
      </c>
      <c r="I28" s="15" t="s">
        <v>126</v>
      </c>
    </row>
    <row r="29" spans="1:9" ht="27.9" customHeight="1">
      <c r="A29" s="37"/>
      <c r="B29" s="49" t="s">
        <v>83</v>
      </c>
      <c r="C29" s="16" t="s">
        <v>78</v>
      </c>
      <c r="D29" s="17" t="s">
        <v>134</v>
      </c>
      <c r="E29" s="17" t="s">
        <v>134</v>
      </c>
      <c r="F29" s="14" t="s">
        <v>29</v>
      </c>
      <c r="G29" s="3">
        <v>2</v>
      </c>
      <c r="H29" s="3">
        <v>2</v>
      </c>
      <c r="I29" s="15" t="s">
        <v>126</v>
      </c>
    </row>
    <row r="30" spans="1:9" ht="27.9" customHeight="1">
      <c r="A30" s="37"/>
      <c r="B30" s="50"/>
      <c r="C30" s="16" t="s">
        <v>79</v>
      </c>
      <c r="D30" s="17" t="s">
        <v>80</v>
      </c>
      <c r="E30" s="17" t="s">
        <v>80</v>
      </c>
      <c r="F30" s="14" t="s">
        <v>29</v>
      </c>
      <c r="G30" s="3">
        <v>2</v>
      </c>
      <c r="H30" s="3">
        <v>2</v>
      </c>
      <c r="I30" s="15" t="s">
        <v>126</v>
      </c>
    </row>
    <row r="31" spans="1:9" ht="27.9" customHeight="1">
      <c r="A31" s="37"/>
      <c r="B31" s="51"/>
      <c r="C31" s="16" t="s">
        <v>81</v>
      </c>
      <c r="D31" s="19" t="s">
        <v>82</v>
      </c>
      <c r="E31" s="19" t="s">
        <v>82</v>
      </c>
      <c r="F31" s="14" t="s">
        <v>30</v>
      </c>
      <c r="G31" s="3">
        <v>2</v>
      </c>
      <c r="H31" s="3">
        <v>2</v>
      </c>
      <c r="I31" s="15" t="s">
        <v>127</v>
      </c>
    </row>
    <row r="32" spans="1:9" ht="27.9" customHeight="1">
      <c r="A32" s="37"/>
      <c r="B32" s="49" t="s">
        <v>90</v>
      </c>
      <c r="C32" s="16" t="s">
        <v>84</v>
      </c>
      <c r="D32" s="19" t="s">
        <v>86</v>
      </c>
      <c r="E32" s="19" t="s">
        <v>131</v>
      </c>
      <c r="F32" s="14" t="s">
        <v>28</v>
      </c>
      <c r="G32" s="3">
        <v>2</v>
      </c>
      <c r="H32" s="3">
        <v>1.5</v>
      </c>
      <c r="I32" s="15" t="s">
        <v>126</v>
      </c>
    </row>
    <row r="33" spans="1:9" ht="27.9" customHeight="1">
      <c r="A33" s="37"/>
      <c r="B33" s="50"/>
      <c r="C33" s="16" t="s">
        <v>87</v>
      </c>
      <c r="D33" s="19" t="s">
        <v>88</v>
      </c>
      <c r="E33" s="19" t="s">
        <v>88</v>
      </c>
      <c r="F33" s="14" t="s">
        <v>28</v>
      </c>
      <c r="G33" s="3">
        <v>2</v>
      </c>
      <c r="H33" s="3">
        <v>2</v>
      </c>
      <c r="I33" s="15" t="s">
        <v>126</v>
      </c>
    </row>
    <row r="34" spans="1:9" ht="27.9" customHeight="1">
      <c r="A34" s="37"/>
      <c r="B34" s="51"/>
      <c r="C34" s="16" t="s">
        <v>89</v>
      </c>
      <c r="D34" s="19" t="s">
        <v>85</v>
      </c>
      <c r="E34" s="19" t="s">
        <v>85</v>
      </c>
      <c r="F34" s="14" t="s">
        <v>28</v>
      </c>
      <c r="G34" s="3">
        <v>2</v>
      </c>
      <c r="H34" s="3">
        <v>2</v>
      </c>
      <c r="I34" s="15" t="s">
        <v>126</v>
      </c>
    </row>
    <row r="35" spans="1:9" ht="27.9" customHeight="1">
      <c r="A35" s="37"/>
      <c r="B35" s="49" t="s">
        <v>99</v>
      </c>
      <c r="C35" s="16" t="s">
        <v>91</v>
      </c>
      <c r="D35" s="19" t="s">
        <v>92</v>
      </c>
      <c r="E35" s="19" t="s">
        <v>92</v>
      </c>
      <c r="F35" s="14" t="s">
        <v>30</v>
      </c>
      <c r="G35" s="3">
        <v>2</v>
      </c>
      <c r="H35" s="3">
        <v>2</v>
      </c>
      <c r="I35" s="15" t="s">
        <v>127</v>
      </c>
    </row>
    <row r="36" spans="1:9" ht="27.9" customHeight="1">
      <c r="A36" s="37"/>
      <c r="B36" s="50"/>
      <c r="C36" s="16" t="s">
        <v>93</v>
      </c>
      <c r="D36" s="19" t="s">
        <v>94</v>
      </c>
      <c r="E36" s="19" t="s">
        <v>94</v>
      </c>
      <c r="F36" s="14" t="s">
        <v>28</v>
      </c>
      <c r="G36" s="3">
        <v>3</v>
      </c>
      <c r="H36" s="3">
        <v>3</v>
      </c>
      <c r="I36" s="15" t="s">
        <v>126</v>
      </c>
    </row>
    <row r="37" spans="1:9" ht="27.9" customHeight="1">
      <c r="A37" s="37"/>
      <c r="B37" s="50"/>
      <c r="C37" s="20" t="s">
        <v>95</v>
      </c>
      <c r="D37" s="19" t="s">
        <v>96</v>
      </c>
      <c r="E37" s="19" t="s">
        <v>96</v>
      </c>
      <c r="F37" s="14" t="s">
        <v>28</v>
      </c>
      <c r="G37" s="3">
        <v>3</v>
      </c>
      <c r="H37" s="3">
        <v>3</v>
      </c>
      <c r="I37" s="15" t="s">
        <v>126</v>
      </c>
    </row>
    <row r="38" spans="1:9" ht="27.9" customHeight="1">
      <c r="A38" s="37"/>
      <c r="B38" s="51"/>
      <c r="C38" s="16" t="s">
        <v>97</v>
      </c>
      <c r="D38" s="19" t="s">
        <v>98</v>
      </c>
      <c r="E38" s="19" t="s">
        <v>98</v>
      </c>
      <c r="F38" s="14" t="s">
        <v>28</v>
      </c>
      <c r="G38" s="3">
        <v>2</v>
      </c>
      <c r="H38" s="3">
        <v>2</v>
      </c>
      <c r="I38" s="15" t="s">
        <v>127</v>
      </c>
    </row>
    <row r="39" spans="1:9" ht="27.9" customHeight="1">
      <c r="A39" s="36" t="s">
        <v>21</v>
      </c>
      <c r="B39" s="38" t="s">
        <v>22</v>
      </c>
      <c r="C39" s="21" t="s">
        <v>100</v>
      </c>
      <c r="D39" s="17" t="s">
        <v>101</v>
      </c>
      <c r="E39" s="17" t="s">
        <v>101</v>
      </c>
      <c r="F39" s="14" t="s">
        <v>30</v>
      </c>
      <c r="G39" s="3">
        <v>2</v>
      </c>
      <c r="H39" s="3">
        <v>2</v>
      </c>
      <c r="I39" s="15" t="s">
        <v>127</v>
      </c>
    </row>
    <row r="40" spans="1:9" ht="27.9" customHeight="1">
      <c r="A40" s="37"/>
      <c r="B40" s="38"/>
      <c r="C40" s="21" t="s">
        <v>102</v>
      </c>
      <c r="D40" s="17" t="s">
        <v>103</v>
      </c>
      <c r="E40" s="17" t="s">
        <v>103</v>
      </c>
      <c r="F40" s="14" t="s">
        <v>30</v>
      </c>
      <c r="G40" s="3">
        <v>2</v>
      </c>
      <c r="H40" s="3">
        <v>2</v>
      </c>
      <c r="I40" s="15" t="s">
        <v>127</v>
      </c>
    </row>
    <row r="41" spans="1:9" ht="27.9" customHeight="1">
      <c r="A41" s="37"/>
      <c r="B41" s="38" t="s">
        <v>23</v>
      </c>
      <c r="C41" s="22" t="s">
        <v>104</v>
      </c>
      <c r="D41" s="17" t="s">
        <v>105</v>
      </c>
      <c r="E41" s="17" t="s">
        <v>136</v>
      </c>
      <c r="F41" s="14" t="s">
        <v>29</v>
      </c>
      <c r="G41" s="3">
        <v>2</v>
      </c>
      <c r="H41" s="3">
        <v>2</v>
      </c>
      <c r="I41" s="15" t="s">
        <v>126</v>
      </c>
    </row>
    <row r="42" spans="1:9" ht="27.9" customHeight="1">
      <c r="A42" s="37"/>
      <c r="B42" s="38"/>
      <c r="C42" s="22" t="s">
        <v>106</v>
      </c>
      <c r="D42" s="17" t="s">
        <v>107</v>
      </c>
      <c r="E42" s="17" t="s">
        <v>107</v>
      </c>
      <c r="F42" s="14" t="s">
        <v>30</v>
      </c>
      <c r="G42" s="3">
        <v>2</v>
      </c>
      <c r="H42" s="3">
        <v>2</v>
      </c>
      <c r="I42" s="15" t="s">
        <v>127</v>
      </c>
    </row>
    <row r="43" spans="1:9" ht="27.9" customHeight="1">
      <c r="A43" s="37"/>
      <c r="B43" s="38" t="s">
        <v>24</v>
      </c>
      <c r="C43" s="16" t="s">
        <v>108</v>
      </c>
      <c r="D43" s="19" t="s">
        <v>112</v>
      </c>
      <c r="E43" s="19" t="s">
        <v>112</v>
      </c>
      <c r="F43" s="14" t="s">
        <v>30</v>
      </c>
      <c r="G43" s="3">
        <v>2</v>
      </c>
      <c r="H43" s="3">
        <v>2</v>
      </c>
      <c r="I43" s="15" t="s">
        <v>127</v>
      </c>
    </row>
    <row r="44" spans="1:9" ht="27.9" customHeight="1">
      <c r="A44" s="37"/>
      <c r="B44" s="38"/>
      <c r="C44" s="16" t="s">
        <v>109</v>
      </c>
      <c r="D44" s="19" t="s">
        <v>113</v>
      </c>
      <c r="E44" s="19" t="s">
        <v>113</v>
      </c>
      <c r="F44" s="14" t="s">
        <v>30</v>
      </c>
      <c r="G44" s="3">
        <v>2</v>
      </c>
      <c r="H44" s="3">
        <v>2</v>
      </c>
      <c r="I44" s="15" t="s">
        <v>127</v>
      </c>
    </row>
    <row r="45" spans="1:9" ht="27.9" customHeight="1">
      <c r="A45" s="37"/>
      <c r="B45" s="38"/>
      <c r="C45" s="16" t="s">
        <v>110</v>
      </c>
      <c r="D45" s="19" t="s">
        <v>137</v>
      </c>
      <c r="E45" s="19" t="s">
        <v>114</v>
      </c>
      <c r="F45" s="14" t="s">
        <v>30</v>
      </c>
      <c r="G45" s="3">
        <v>3</v>
      </c>
      <c r="H45" s="3">
        <v>3</v>
      </c>
      <c r="I45" s="15" t="s">
        <v>127</v>
      </c>
    </row>
    <row r="46" spans="1:9" ht="27.9" customHeight="1">
      <c r="A46" s="37"/>
      <c r="B46" s="38"/>
      <c r="C46" s="16" t="s">
        <v>111</v>
      </c>
      <c r="D46" s="19" t="s">
        <v>115</v>
      </c>
      <c r="E46" s="19" t="s">
        <v>115</v>
      </c>
      <c r="F46" s="14" t="s">
        <v>30</v>
      </c>
      <c r="G46" s="3">
        <v>3</v>
      </c>
      <c r="H46" s="3">
        <v>3</v>
      </c>
      <c r="I46" s="15" t="s">
        <v>127</v>
      </c>
    </row>
    <row r="47" spans="1:9" ht="27.9" customHeight="1">
      <c r="A47" s="37"/>
      <c r="B47" s="38" t="s">
        <v>25</v>
      </c>
      <c r="C47" s="16" t="s">
        <v>116</v>
      </c>
      <c r="D47" s="19" t="s">
        <v>114</v>
      </c>
      <c r="E47" s="19" t="s">
        <v>114</v>
      </c>
      <c r="F47" s="14" t="s">
        <v>30</v>
      </c>
      <c r="G47" s="3">
        <v>3</v>
      </c>
      <c r="H47" s="3">
        <v>2</v>
      </c>
      <c r="I47" s="15" t="s">
        <v>127</v>
      </c>
    </row>
    <row r="48" spans="1:9" ht="27.9" customHeight="1">
      <c r="A48" s="37"/>
      <c r="B48" s="38"/>
      <c r="C48" s="16" t="s">
        <v>117</v>
      </c>
      <c r="D48" s="19" t="s">
        <v>138</v>
      </c>
      <c r="E48" s="19" t="s">
        <v>118</v>
      </c>
      <c r="F48" s="14" t="s">
        <v>30</v>
      </c>
      <c r="G48" s="3">
        <v>3</v>
      </c>
      <c r="H48" s="3">
        <v>2</v>
      </c>
      <c r="I48" s="15" t="s">
        <v>127</v>
      </c>
    </row>
    <row r="49" spans="1:9" ht="27.9" customHeight="1">
      <c r="A49" s="37"/>
      <c r="B49" s="38" t="s">
        <v>26</v>
      </c>
      <c r="C49" s="16" t="s">
        <v>119</v>
      </c>
      <c r="D49" s="19" t="s">
        <v>120</v>
      </c>
      <c r="E49" s="19" t="s">
        <v>120</v>
      </c>
      <c r="F49" s="14" t="s">
        <v>28</v>
      </c>
      <c r="G49" s="3">
        <v>3</v>
      </c>
      <c r="H49" s="3">
        <v>3</v>
      </c>
      <c r="I49" s="15" t="s">
        <v>128</v>
      </c>
    </row>
    <row r="50" spans="1:9" ht="27.9" customHeight="1">
      <c r="A50" s="37"/>
      <c r="B50" s="38"/>
      <c r="C50" s="16" t="s">
        <v>121</v>
      </c>
      <c r="D50" s="19" t="s">
        <v>122</v>
      </c>
      <c r="E50" s="19" t="s">
        <v>122</v>
      </c>
      <c r="F50" s="14" t="s">
        <v>30</v>
      </c>
      <c r="G50" s="3">
        <v>3</v>
      </c>
      <c r="H50" s="3">
        <v>3</v>
      </c>
      <c r="I50" s="15" t="s">
        <v>128</v>
      </c>
    </row>
    <row r="51" spans="1:9" ht="27.9" customHeight="1">
      <c r="A51" s="36" t="s">
        <v>32</v>
      </c>
      <c r="B51" s="38" t="s">
        <v>27</v>
      </c>
      <c r="C51" s="16" t="s">
        <v>123</v>
      </c>
      <c r="D51" s="23" t="s">
        <v>124</v>
      </c>
      <c r="E51" s="23" t="s">
        <v>124</v>
      </c>
      <c r="F51" s="14" t="s">
        <v>28</v>
      </c>
      <c r="G51" s="3">
        <v>5</v>
      </c>
      <c r="H51" s="3">
        <v>5</v>
      </c>
      <c r="I51" s="15" t="s">
        <v>127</v>
      </c>
    </row>
    <row r="52" spans="1:9" ht="27.9" customHeight="1">
      <c r="A52" s="37"/>
      <c r="B52" s="38"/>
      <c r="C52" s="16" t="s">
        <v>125</v>
      </c>
      <c r="D52" s="23" t="s">
        <v>124</v>
      </c>
      <c r="E52" s="23" t="s">
        <v>124</v>
      </c>
      <c r="F52" s="14" t="s">
        <v>28</v>
      </c>
      <c r="G52" s="3">
        <v>5</v>
      </c>
      <c r="H52" s="3">
        <v>5</v>
      </c>
      <c r="I52" s="15" t="s">
        <v>127</v>
      </c>
    </row>
    <row r="53" spans="1:9" ht="126" customHeight="1">
      <c r="A53" s="26" t="s">
        <v>31</v>
      </c>
      <c r="B53" s="27"/>
      <c r="C53" s="39" t="s">
        <v>129</v>
      </c>
      <c r="D53" s="40"/>
      <c r="E53" s="40"/>
      <c r="F53" s="40"/>
      <c r="G53" s="40"/>
      <c r="H53" s="40"/>
      <c r="I53" s="41"/>
    </row>
    <row r="54" spans="1:9" ht="45" customHeight="1">
      <c r="A54" s="26" t="s">
        <v>43</v>
      </c>
      <c r="B54" s="27"/>
      <c r="C54" s="28"/>
      <c r="D54" s="29"/>
      <c r="E54" s="29"/>
      <c r="F54" s="29"/>
      <c r="G54" s="29"/>
      <c r="H54" s="29"/>
      <c r="I54" s="30"/>
    </row>
  </sheetData>
  <mergeCells count="36">
    <mergeCell ref="A6:B6"/>
    <mergeCell ref="A7:B7"/>
    <mergeCell ref="A8:A9"/>
    <mergeCell ref="B49:B50"/>
    <mergeCell ref="A10:A11"/>
    <mergeCell ref="A12:A13"/>
    <mergeCell ref="A15:A38"/>
    <mergeCell ref="B15:B17"/>
    <mergeCell ref="B18:B22"/>
    <mergeCell ref="B23:B28"/>
    <mergeCell ref="B29:B31"/>
    <mergeCell ref="B32:B34"/>
    <mergeCell ref="B35:B38"/>
    <mergeCell ref="A2:I2"/>
    <mergeCell ref="A1:D1"/>
    <mergeCell ref="A3:I3"/>
    <mergeCell ref="H4:I4"/>
    <mergeCell ref="F4:G4"/>
    <mergeCell ref="A4:C4"/>
    <mergeCell ref="D4:E4"/>
    <mergeCell ref="A54:B54"/>
    <mergeCell ref="C54:I54"/>
    <mergeCell ref="C5:H5"/>
    <mergeCell ref="I6:I7"/>
    <mergeCell ref="I9:I10"/>
    <mergeCell ref="I12:I13"/>
    <mergeCell ref="A51:A52"/>
    <mergeCell ref="B51:B52"/>
    <mergeCell ref="A53:B53"/>
    <mergeCell ref="C53:I53"/>
    <mergeCell ref="A39:A50"/>
    <mergeCell ref="B39:B40"/>
    <mergeCell ref="B41:B42"/>
    <mergeCell ref="B43:B46"/>
    <mergeCell ref="B47:B48"/>
    <mergeCell ref="A5:B5"/>
  </mergeCells>
  <phoneticPr fontId="17" type="noConversion"/>
  <dataValidations count="4">
    <dataValidation type="custom" allowBlank="1" showInputMessage="1" showErrorMessage="1" sqref="C10:D10">
      <formula1>SUM(C10:C11)&lt;=C7</formula1>
    </dataValidation>
    <dataValidation type="custom" allowBlank="1" showInputMessage="1" showErrorMessage="1" errorTitle="温馨提示：" error="“全年预算执行数”不能大于“全年预算数”；“全年预算数”不能空置不填！若未调整预算，“全年预算数”=“年初预算数”，若调整了预算，“全年预算数”据实填写。" sqref="E8:E13">
      <formula1>AND(D8&gt;=0,E8&gt;=0,E8&lt;=D8)</formula1>
    </dataValidation>
    <dataValidation type="list" allowBlank="1" showInputMessage="1" showErrorMessage="1" sqref="F15:F52">
      <formula1>"正式资料,工作资料,原始凭据,说明材料"</formula1>
    </dataValidation>
    <dataValidation type="custom" allowBlank="1" showInputMessage="1" showErrorMessage="1" errorTitle="提示：" error="“分值”之和（含预算执行10分）已超100分！" sqref="G15:H52">
      <formula1>SUM(G:G)&lt;=100</formula1>
    </dataValidation>
  </dataValidations>
  <printOptions horizontalCentered="1"/>
  <pageMargins left="0.43307086614173229" right="0.43307086614173229" top="0.39370078740157483" bottom="0.39370078740157483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孔云霄</dc:creator>
  <cp:lastModifiedBy>Administrator</cp:lastModifiedBy>
  <cp:lastPrinted>2023-05-30T02:21:26Z</cp:lastPrinted>
  <dcterms:created xsi:type="dcterms:W3CDTF">2022-05-26T01:57:07Z</dcterms:created>
  <dcterms:modified xsi:type="dcterms:W3CDTF">2023-06-01T06:39:02Z</dcterms:modified>
</cp:coreProperties>
</file>